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acb024966da9bc8/Desktop/Dječji vrtić Mali medo/Financijski plan/Financijski plan 2024/"/>
    </mc:Choice>
  </mc:AlternateContent>
  <xr:revisionPtr revIDLastSave="33" documentId="8_{68EE6A00-8C5C-4703-94D3-9951F6E2D6CF}" xr6:coauthVersionLast="47" xr6:coauthVersionMax="47" xr10:uidLastSave="{798E38F9-97AE-4D03-8139-A4229C64EB57}"/>
  <bookViews>
    <workbookView xWindow="-108" yWindow="-108" windowWidth="23256" windowHeight="12456" tabRatio="447" firstSheet="1" activeTab="1" xr2:uid="{00000000-000D-0000-FFFF-FFFF00000000}"/>
  </bookViews>
  <sheets>
    <sheet name="Sažetak" sheetId="4" r:id="rId1"/>
    <sheet name="Opći i posebni dio" sheetId="1" r:id="rId2"/>
    <sheet name="Funkcije i izvori financiranja" sheetId="3" r:id="rId3"/>
  </sheets>
  <definedNames>
    <definedName name="_xlnm.Print_Area" localSheetId="1">'Opći i posebni dio'!$A$1:$N$156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5" i="1" l="1"/>
  <c r="L69" i="1"/>
  <c r="L60" i="1"/>
  <c r="L47" i="1"/>
  <c r="L52" i="1"/>
  <c r="J27" i="4"/>
  <c r="I27" i="4"/>
  <c r="H27" i="4"/>
  <c r="G27" i="4"/>
  <c r="F27" i="4"/>
  <c r="J17" i="4"/>
  <c r="I17" i="4"/>
  <c r="H17" i="4"/>
  <c r="G17" i="4"/>
  <c r="F17" i="4"/>
  <c r="J14" i="4"/>
  <c r="I14" i="4"/>
  <c r="H14" i="4"/>
  <c r="G14" i="4"/>
  <c r="F14" i="4"/>
  <c r="M107" i="1"/>
  <c r="N48" i="1"/>
  <c r="M48" i="1"/>
  <c r="N109" i="1"/>
  <c r="L109" i="1"/>
  <c r="K109" i="1"/>
  <c r="M109" i="1"/>
  <c r="N15" i="3"/>
  <c r="M15" i="3"/>
  <c r="L15" i="3"/>
  <c r="K15" i="3"/>
  <c r="K19" i="3"/>
  <c r="K20" i="3"/>
  <c r="G20" i="4" l="1"/>
  <c r="F20" i="4"/>
  <c r="F28" i="4" s="1"/>
  <c r="F34" i="4" s="1"/>
  <c r="H20" i="4"/>
  <c r="G28" i="4"/>
  <c r="G34" i="4" s="1"/>
  <c r="G35" i="4" s="1"/>
  <c r="I20" i="4"/>
  <c r="I28" i="4" s="1"/>
  <c r="I34" i="4" s="1"/>
  <c r="I35" i="4" s="1"/>
  <c r="J20" i="4"/>
  <c r="J28" i="4" s="1"/>
  <c r="J34" i="4" s="1"/>
  <c r="J35" i="4" s="1"/>
  <c r="K17" i="3"/>
  <c r="F35" i="4" l="1"/>
  <c r="H28" i="4"/>
  <c r="H34" i="4" s="1"/>
  <c r="H35" i="4" s="1"/>
  <c r="L107" i="1"/>
  <c r="L13" i="3" s="1"/>
  <c r="K86" i="1"/>
  <c r="K84" i="1" s="1"/>
  <c r="K82" i="1" s="1"/>
  <c r="L14" i="3"/>
  <c r="N9" i="3"/>
  <c r="M9" i="3"/>
  <c r="L9" i="3"/>
  <c r="L20" i="3"/>
  <c r="L19" i="3"/>
  <c r="K9" i="3"/>
  <c r="N34" i="1"/>
  <c r="M34" i="1"/>
  <c r="L34" i="1"/>
  <c r="N77" i="1"/>
  <c r="N72" i="1"/>
  <c r="N71" i="1"/>
  <c r="N67" i="1"/>
  <c r="N66" i="1"/>
  <c r="N63" i="1"/>
  <c r="N61" i="1"/>
  <c r="N58" i="1"/>
  <c r="N57" i="1"/>
  <c r="N56" i="1"/>
  <c r="N55" i="1"/>
  <c r="N47" i="1"/>
  <c r="N9" i="1"/>
  <c r="N26" i="1"/>
  <c r="N24" i="1" s="1"/>
  <c r="N21" i="1"/>
  <c r="N19" i="1" s="1"/>
  <c r="N14" i="1"/>
  <c r="M77" i="1"/>
  <c r="M72" i="1"/>
  <c r="M71" i="1"/>
  <c r="M67" i="1"/>
  <c r="M66" i="1"/>
  <c r="M63" i="1"/>
  <c r="M61" i="1"/>
  <c r="M58" i="1"/>
  <c r="M57" i="1"/>
  <c r="M56" i="1"/>
  <c r="M55" i="1"/>
  <c r="M47" i="1"/>
  <c r="M9" i="1"/>
  <c r="M26" i="1"/>
  <c r="M24" i="1" s="1"/>
  <c r="M21" i="1"/>
  <c r="M19" i="1" s="1"/>
  <c r="M14" i="1"/>
  <c r="L77" i="1"/>
  <c r="L72" i="1"/>
  <c r="L71" i="1"/>
  <c r="L67" i="1"/>
  <c r="L66" i="1"/>
  <c r="L63" i="1"/>
  <c r="L61" i="1"/>
  <c r="L58" i="1"/>
  <c r="L57" i="1"/>
  <c r="L56" i="1"/>
  <c r="L55" i="1"/>
  <c r="L48" i="1"/>
  <c r="L9" i="1"/>
  <c r="L26" i="1"/>
  <c r="L24" i="1" s="1"/>
  <c r="L21" i="1"/>
  <c r="L19" i="1" s="1"/>
  <c r="L8" i="3" s="1"/>
  <c r="L14" i="1"/>
  <c r="N155" i="1"/>
  <c r="N153" i="1" s="1"/>
  <c r="N74" i="1" s="1"/>
  <c r="N148" i="1"/>
  <c r="N139" i="1"/>
  <c r="N130" i="1"/>
  <c r="N124" i="1"/>
  <c r="N119" i="1"/>
  <c r="N115" i="1"/>
  <c r="N112" i="1"/>
  <c r="N107" i="1"/>
  <c r="M155" i="1"/>
  <c r="M153" i="1" s="1"/>
  <c r="M74" i="1" s="1"/>
  <c r="M148" i="1"/>
  <c r="M139" i="1"/>
  <c r="M130" i="1"/>
  <c r="M124" i="1"/>
  <c r="M119" i="1"/>
  <c r="M115" i="1"/>
  <c r="M112" i="1"/>
  <c r="K107" i="1"/>
  <c r="K112" i="1"/>
  <c r="K115" i="1"/>
  <c r="K119" i="1"/>
  <c r="K124" i="1"/>
  <c r="K130" i="1"/>
  <c r="K139" i="1"/>
  <c r="K148" i="1"/>
  <c r="K155" i="1"/>
  <c r="K153" i="1" s="1"/>
  <c r="L155" i="1"/>
  <c r="L76" i="1" s="1"/>
  <c r="L148" i="1"/>
  <c r="L139" i="1"/>
  <c r="L130" i="1"/>
  <c r="L124" i="1"/>
  <c r="L119" i="1"/>
  <c r="L115" i="1"/>
  <c r="L112" i="1"/>
  <c r="M52" i="1" l="1"/>
  <c r="N69" i="1"/>
  <c r="M69" i="1"/>
  <c r="N52" i="1"/>
  <c r="L17" i="3"/>
  <c r="M60" i="1"/>
  <c r="M76" i="1"/>
  <c r="N60" i="1"/>
  <c r="N26" i="3" s="1"/>
  <c r="L153" i="1"/>
  <c r="L74" i="1" s="1"/>
  <c r="L7" i="3"/>
  <c r="L5" i="3" s="1"/>
  <c r="N76" i="1"/>
  <c r="L11" i="3"/>
  <c r="M110" i="1"/>
  <c r="L122" i="1"/>
  <c r="N110" i="1"/>
  <c r="N7" i="1"/>
  <c r="K110" i="1"/>
  <c r="K122" i="1"/>
  <c r="M7" i="1"/>
  <c r="L7" i="1"/>
  <c r="L110" i="1"/>
  <c r="M122" i="1"/>
  <c r="N122" i="1"/>
  <c r="M45" i="1" l="1"/>
  <c r="M32" i="1" s="1"/>
  <c r="M30" i="1" s="1"/>
  <c r="N45" i="1"/>
  <c r="N32" i="1" s="1"/>
  <c r="N30" i="1" s="1"/>
  <c r="L32" i="1"/>
  <c r="M26" i="3"/>
  <c r="L26" i="3"/>
  <c r="L106" i="1"/>
  <c r="L105" i="1" s="1"/>
  <c r="L103" i="1" s="1"/>
  <c r="L101" i="1" s="1"/>
  <c r="L99" i="1" s="1"/>
  <c r="M106" i="1"/>
  <c r="M105" i="1" s="1"/>
  <c r="M103" i="1" s="1"/>
  <c r="M101" i="1" s="1"/>
  <c r="M99" i="1" s="1"/>
  <c r="N106" i="1"/>
  <c r="N105" i="1" s="1"/>
  <c r="N103" i="1" s="1"/>
  <c r="N101" i="1" s="1"/>
  <c r="N99" i="1" s="1"/>
  <c r="K106" i="1"/>
  <c r="K105" i="1" s="1"/>
  <c r="K103" i="1" s="1"/>
  <c r="K101" i="1" s="1"/>
  <c r="K99" i="1" s="1"/>
  <c r="M14" i="3"/>
  <c r="M86" i="1"/>
  <c r="M20" i="3" s="1"/>
  <c r="M17" i="3" s="1"/>
  <c r="K9" i="1"/>
  <c r="K69" i="1"/>
  <c r="M8" i="3"/>
  <c r="K13" i="3"/>
  <c r="K14" i="3"/>
  <c r="K48" i="1"/>
  <c r="K72" i="1"/>
  <c r="K55" i="1"/>
  <c r="K56" i="1"/>
  <c r="K57" i="1"/>
  <c r="K77" i="1"/>
  <c r="M7" i="3"/>
  <c r="K26" i="3"/>
  <c r="K37" i="1"/>
  <c r="K43" i="1"/>
  <c r="K76" i="1"/>
  <c r="K71" i="1"/>
  <c r="K61" i="1"/>
  <c r="K58" i="1"/>
  <c r="K36" i="1"/>
  <c r="K42" i="1"/>
  <c r="K26" i="1"/>
  <c r="K21" i="1"/>
  <c r="K63" i="1"/>
  <c r="K66" i="1"/>
  <c r="K67" i="1"/>
  <c r="K49" i="1"/>
  <c r="K14" i="1"/>
  <c r="L30" i="1" l="1"/>
  <c r="K11" i="3"/>
  <c r="K60" i="1"/>
  <c r="K47" i="1"/>
  <c r="K52" i="1"/>
  <c r="K19" i="1"/>
  <c r="K24" i="1"/>
  <c r="M5" i="3"/>
  <c r="M13" i="3"/>
  <c r="M11" i="3" s="1"/>
  <c r="N13" i="3"/>
  <c r="N14" i="3"/>
  <c r="N84" i="1"/>
  <c r="N82" i="1" s="1"/>
  <c r="M84" i="1"/>
  <c r="M82" i="1" s="1"/>
  <c r="N11" i="3" l="1"/>
  <c r="K7" i="1"/>
  <c r="K45" i="1"/>
  <c r="N7" i="3"/>
  <c r="K7" i="3"/>
  <c r="K8" i="3"/>
  <c r="N8" i="3"/>
  <c r="N20" i="3"/>
  <c r="N17" i="3" s="1"/>
  <c r="K74" i="1"/>
  <c r="K5" i="3" l="1"/>
  <c r="N5" i="3"/>
  <c r="K39" i="1"/>
  <c r="K34" i="1" s="1"/>
  <c r="K32" i="1" s="1"/>
  <c r="K30" i="1" l="1"/>
</calcChain>
</file>

<file path=xl/sharedStrings.xml><?xml version="1.0" encoding="utf-8"?>
<sst xmlns="http://schemas.openxmlformats.org/spreadsheetml/2006/main" count="228" uniqueCount="158">
  <si>
    <t xml:space="preserve"> </t>
  </si>
  <si>
    <t>I.  OPĆI DIO</t>
  </si>
  <si>
    <t>Članak 1.</t>
  </si>
  <si>
    <t>Članak 2.</t>
  </si>
  <si>
    <t xml:space="preserve">     Prihodi i rashodi po ekonomskoj klasifikaciji utvrđuju se u Računu prihoda i rashoda, kako slijedi:</t>
  </si>
  <si>
    <t>A.    RAČUN PRIHODA I RASHODA</t>
  </si>
  <si>
    <t>Broj konta</t>
  </si>
  <si>
    <t>Izvor</t>
  </si>
  <si>
    <t xml:space="preserve">                 NAZIV </t>
  </si>
  <si>
    <t>PRIHODI POSLOVANJA</t>
  </si>
  <si>
    <t>PRIHODI OD IMOVINE</t>
  </si>
  <si>
    <t>Prihodi od financijske imovine</t>
  </si>
  <si>
    <t xml:space="preserve">PRIHODI OD UPRAVNIH I ADMINISTRATIVNIH PRISTOJBI,                        PRISTOJBI PO POSEBNIM PROPISIMA I NAKNADA           </t>
  </si>
  <si>
    <t xml:space="preserve">Prihodi po posebnim propisima                                     </t>
  </si>
  <si>
    <t>Sufinanciranje cijene usluge, participacije i sl.</t>
  </si>
  <si>
    <t>PRIHODI IZ NADLEŽNOG PRORAČUNA</t>
  </si>
  <si>
    <t>Prihodi iz proračuna za financiranje redovne djelatnosti proračunskih korisnika</t>
  </si>
  <si>
    <t>Prihodi za financiranje rashoda poslovanja</t>
  </si>
  <si>
    <t>RASHODI POSLOVANJA</t>
  </si>
  <si>
    <t xml:space="preserve">RASHODI ZA ZAPOSLENE                        </t>
  </si>
  <si>
    <t>Plaće (Bruto)</t>
  </si>
  <si>
    <t xml:space="preserve">Plaće za zaposlene                            </t>
  </si>
  <si>
    <t xml:space="preserve">Ostali rashodi za zaposlene                     </t>
  </si>
  <si>
    <t xml:space="preserve">Doprinosi na plaće                            </t>
  </si>
  <si>
    <t xml:space="preserve">Doprinos za obvezno zdravstveno osiguranje                         </t>
  </si>
  <si>
    <t xml:space="preserve">MATERIJALNI RASHODI                          </t>
  </si>
  <si>
    <t xml:space="preserve">Naknade troškova zaposlenima                                                    </t>
  </si>
  <si>
    <t>Naknade za prijevoz na posao i s posla</t>
  </si>
  <si>
    <t xml:space="preserve">Stručno usavršavanje zaposlenika                                                </t>
  </si>
  <si>
    <t xml:space="preserve">Ostale naknade troškova zaposlenima                                                </t>
  </si>
  <si>
    <t xml:space="preserve">Rashodi za materijal i energiju                                                </t>
  </si>
  <si>
    <t xml:space="preserve">Uredski materijal i ostali materijalni rashodi                                          </t>
  </si>
  <si>
    <t>Materijal i sirovine</t>
  </si>
  <si>
    <t xml:space="preserve">Energija                                                                         </t>
  </si>
  <si>
    <t xml:space="preserve">Materijal i dijelovi za tekuće i investicijsko održavanje                         </t>
  </si>
  <si>
    <t xml:space="preserve">Sitni inventar i autogume                                                                 </t>
  </si>
  <si>
    <t>Službena, radna i zaštitna odjeća</t>
  </si>
  <si>
    <t xml:space="preserve">Rashodi za usluge                                                                    </t>
  </si>
  <si>
    <t>Usluge telefona, pošte i prijevoza</t>
  </si>
  <si>
    <t xml:space="preserve">Komunalne usluge                                                                          </t>
  </si>
  <si>
    <t xml:space="preserve">Intelektualne i osobne usluge                             </t>
  </si>
  <si>
    <t xml:space="preserve">Računalne usluge                                        </t>
  </si>
  <si>
    <t xml:space="preserve">Ostale usluge                                                                                </t>
  </si>
  <si>
    <t xml:space="preserve">Ostali nespomenuti rashodi poslovanja                                           </t>
  </si>
  <si>
    <t>Premije osiguranja</t>
  </si>
  <si>
    <t xml:space="preserve">FINANCIJSKI  RASHODI                                                       </t>
  </si>
  <si>
    <t>Ostali financijski rashodi</t>
  </si>
  <si>
    <t xml:space="preserve">Bankarske usluge i usluge platnog prometa                 </t>
  </si>
  <si>
    <t xml:space="preserve">VLASTITI IZVORI </t>
  </si>
  <si>
    <t xml:space="preserve">REZULTAT POSLOVANJA </t>
  </si>
  <si>
    <t xml:space="preserve">Višak/manjak prihoda </t>
  </si>
  <si>
    <t>Manjak prihoda</t>
  </si>
  <si>
    <t>Članak 3.</t>
  </si>
  <si>
    <t xml:space="preserve">II. POSEBNI DIO </t>
  </si>
  <si>
    <t xml:space="preserve">Izvor </t>
  </si>
  <si>
    <t xml:space="preserve">UKUPNI  RASHODI                         </t>
  </si>
  <si>
    <t>RAZDJEL  001              DJEČJI VRTIĆ "MALI MEDO " GORNJA RIJEKA</t>
  </si>
  <si>
    <t>GLAVA  00101</t>
  </si>
  <si>
    <t xml:space="preserve">PREDŠKOLSKI ODGOJ </t>
  </si>
  <si>
    <t>Program:</t>
  </si>
  <si>
    <t>103</t>
  </si>
  <si>
    <t>Javne potrebe u djelstnostima predškolskog odgoja</t>
  </si>
  <si>
    <t>Aktivnost:</t>
  </si>
  <si>
    <t>A1003004</t>
  </si>
  <si>
    <t>Redovni rad dječjeg vrtića</t>
  </si>
  <si>
    <t>Izvor:</t>
  </si>
  <si>
    <t>1. Opći prihodi i primici</t>
  </si>
  <si>
    <t>4. Prihodi za posebne namjene</t>
  </si>
  <si>
    <t xml:space="preserve">RASHODI  ZA  ZAPOSLENE                                               </t>
  </si>
  <si>
    <t>11</t>
  </si>
  <si>
    <t xml:space="preserve">Plaće za zaposlene                                                       </t>
  </si>
  <si>
    <t xml:space="preserve">Ostali rashodi za zaposlene                                         </t>
  </si>
  <si>
    <t xml:space="preserve">Doprinosi na plaće                                                       </t>
  </si>
  <si>
    <t xml:space="preserve">Doprinos za obvezno zdravstveno osiguranje                                                 </t>
  </si>
  <si>
    <t xml:space="preserve">MATERIJALNI RASHODI                                                   </t>
  </si>
  <si>
    <t>Naknade za prijevoz na posao i posla</t>
  </si>
  <si>
    <t>43</t>
  </si>
  <si>
    <t>Ostale naknade troškova zaposlenima</t>
  </si>
  <si>
    <t>Energija</t>
  </si>
  <si>
    <t xml:space="preserve">Materijal i dijelovi za tekuće i investicijsko održavanje                       </t>
  </si>
  <si>
    <t xml:space="preserve">Sitni inventar                                 </t>
  </si>
  <si>
    <t xml:space="preserve">Službena, radna i zaštitna odjeća </t>
  </si>
  <si>
    <t xml:space="preserve">Rashodi za usluge                                  </t>
  </si>
  <si>
    <t xml:space="preserve">Usluge telefona, pošte i prijevoza </t>
  </si>
  <si>
    <t>Komunalne usluge</t>
  </si>
  <si>
    <t xml:space="preserve">Ostale usluge                                        </t>
  </si>
  <si>
    <t xml:space="preserve">Ostali nespomenuti rashodi poslovanja                      </t>
  </si>
  <si>
    <t xml:space="preserve">Premije osiguranja </t>
  </si>
  <si>
    <t xml:space="preserve">FINANCIJSKI RASHODI                            </t>
  </si>
  <si>
    <t xml:space="preserve">Ostali financijski rashodi                               </t>
  </si>
  <si>
    <t xml:space="preserve">IZVOR FINANCIRANJA </t>
  </si>
  <si>
    <t xml:space="preserve">SVEUKUPNI PRIHODI </t>
  </si>
  <si>
    <t xml:space="preserve">Opći prihodi i primici </t>
  </si>
  <si>
    <t xml:space="preserve">Prihodi za posebne namjene </t>
  </si>
  <si>
    <t xml:space="preserve">SVEUKUPNI RASHODI </t>
  </si>
  <si>
    <t xml:space="preserve">FUNKCIJA </t>
  </si>
  <si>
    <t>SVEUKUPNI RASHODI</t>
  </si>
  <si>
    <t>0911</t>
  </si>
  <si>
    <t xml:space="preserve">Predškolsko obrazovanje </t>
  </si>
  <si>
    <t>0960</t>
  </si>
  <si>
    <t xml:space="preserve">Dodatne usluge u obrazovanju </t>
  </si>
  <si>
    <t>Ostale pomoći</t>
  </si>
  <si>
    <t>Pomoći iz proračuna koji nije nadležan - Ministarstvo</t>
  </si>
  <si>
    <t>Naknade za rad članovima predstavničkih i izvršnih tijela i Upravnih vijeća</t>
  </si>
  <si>
    <t>Obvezni i preventivni zdravstveni pregledi zaposlenika</t>
  </si>
  <si>
    <t>5</t>
  </si>
  <si>
    <t>Projekcija 2025.</t>
  </si>
  <si>
    <t>Proračun 2024.</t>
  </si>
  <si>
    <t>Izvršenje 2022.</t>
  </si>
  <si>
    <t xml:space="preserve">                      B.    RASPOLOŽIVA SREDSTVA IZ PRETHODNIH GODINA</t>
  </si>
  <si>
    <t>Usluge promidbe i informiranja</t>
  </si>
  <si>
    <t xml:space="preserve">Plan 2023. </t>
  </si>
  <si>
    <t>Usluge promidžbe i informiranja</t>
  </si>
  <si>
    <t>5. Pomoći</t>
  </si>
  <si>
    <t xml:space="preserve">Prijedlog Financijskog plana Dječjeg vrtića Mali medo za 2024. i projekcija za 2025. i 2026. godinu (u daljnjem tekstu: Financijski plan) sastoji se od: </t>
  </si>
  <si>
    <t>Rashodi Financijskog plana raspoređuju se po ekonomskoj, organizacijskoj, programskoj i funkcijskoj  kalasifikaciji, te izvorima financiranja, kako slijedi:</t>
  </si>
  <si>
    <t>FINANCIJSKI PLAN PREMA IZVORIMA FINANCIRANJA</t>
  </si>
  <si>
    <t>FINANCIJSKI PLAN PREMA FUNKCIJSKOJ KLASIFIKACIJI</t>
  </si>
  <si>
    <t>Članak 4.</t>
  </si>
  <si>
    <t>PREDSJEDNICA:</t>
  </si>
  <si>
    <t>Antonia Šturbek</t>
  </si>
  <si>
    <t>Ovaj Financijski plan objavit će se na oglasnoj ploči i mrežnim stranicama Dječjeg vrtića Mali medo.</t>
  </si>
  <si>
    <t>KLASA: 400-02/23-01/__</t>
  </si>
  <si>
    <t>URBROJ: 2137-25-1-23-1</t>
  </si>
  <si>
    <t xml:space="preserve">VLASTITI IZVORI (MANJAK POSLOVANJA)                   </t>
  </si>
  <si>
    <t xml:space="preserve">Opći prihodi i primici                                                                            </t>
  </si>
  <si>
    <t xml:space="preserve">Prihodi za posebne namjene                                                               </t>
  </si>
  <si>
    <t>UKUPNI RASHODI</t>
  </si>
  <si>
    <t>PRIJEDLOG FINANCIJSKOG PLANA DJEČJEG VRTIĆA MALI MEDO ZA 2024. I PROJEKCIJA ZA 2025. I 2026. GODINU</t>
  </si>
  <si>
    <t>Projekcija 2026.</t>
  </si>
  <si>
    <t>A) SAŽETAK RAČUNA PRIHODA I RASHODA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</si>
  <si>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</si>
  <si>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</si>
  <si>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</si>
  <si>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</si>
  <si>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</si>
  <si>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</si>
  <si>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</si>
  <si>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</si>
  <si>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</si>
  <si>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</si>
  <si>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</si>
  <si>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</si>
  <si>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</si>
  <si>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</si>
  <si>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</si>
  <si>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</si>
  <si>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Plan 2023.</t>
  </si>
  <si>
    <t>Proračun za 2024.</t>
  </si>
  <si>
    <t>Projekcija proračuna
za 2025.</t>
  </si>
  <si>
    <t>EUR</t>
  </si>
  <si>
    <t>Projekcija proračuna
za 2026.</t>
  </si>
  <si>
    <t>POMOĆI IZ INOZEMSTVA I OD SUBJEKATA UNUTAR OPĆEG PRORAČUNA</t>
  </si>
  <si>
    <t>Pomoći proračunskim korisnicima iz proračuna koji im nije nadležan</t>
  </si>
  <si>
    <t>Kamate na oročena sredstva i depozite po viđenju</t>
  </si>
  <si>
    <t xml:space="preserve">                         UKUPNI PRIHODI</t>
  </si>
  <si>
    <t>Gornja Rijeka, 13. studenoga 2023.</t>
  </si>
  <si>
    <t xml:space="preserve"> Na temelju članka 29. i 30. Zakona o proračunu ("Narodne novine" broj 144/21) i članka 42. Statuta Dječjeg vrtića Mali medo, KLASA: 601-01/21-01/03, od 8. studenoga 2021. godine i KLASA: 601-01/22-01/12 od 14. studenog 2022. godine, Upravno vijeće Dječjeg vrtića Mali medo na 32. sjednici održanoj 13. studenoga 2023. donijelo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</si>
</sst>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sz val="7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2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4" fontId="5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right"/>
    </xf>
    <xf numFmtId="0" fontId="16" fillId="0" borderId="0" xfId="0" applyFont="1"/>
    <xf numFmtId="0" fontId="0" fillId="4" borderId="0" xfId="0" applyFill="1"/>
    <xf numFmtId="0" fontId="1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right"/>
    </xf>
    <xf numFmtId="0" fontId="5" fillId="5" borderId="0" xfId="0" applyFont="1" applyFill="1" applyAlignment="1">
      <alignment horizontal="center"/>
    </xf>
    <xf numFmtId="0" fontId="3" fillId="5" borderId="0" xfId="0" applyFont="1" applyFill="1" applyAlignment="1">
      <alignment horizontal="left"/>
    </xf>
    <xf numFmtId="0" fontId="6" fillId="5" borderId="0" xfId="0" applyFont="1" applyFill="1"/>
    <xf numFmtId="0" fontId="7" fillId="6" borderId="0" xfId="0" applyFont="1" applyFill="1"/>
    <xf numFmtId="0" fontId="8" fillId="6" borderId="0" xfId="0" applyFont="1" applyFill="1"/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7" fillId="0" borderId="0" xfId="0" applyFont="1"/>
    <xf numFmtId="0" fontId="4" fillId="3" borderId="0" xfId="0" applyFont="1" applyFill="1"/>
    <xf numFmtId="0" fontId="10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0" fillId="0" borderId="0" xfId="0" applyFont="1"/>
    <xf numFmtId="0" fontId="9" fillId="2" borderId="0" xfId="0" applyFont="1" applyFill="1" applyAlignment="1">
      <alignment horizontal="left"/>
    </xf>
    <xf numFmtId="0" fontId="6" fillId="3" borderId="0" xfId="0" applyFont="1" applyFill="1"/>
    <xf numFmtId="4" fontId="5" fillId="3" borderId="0" xfId="0" applyNumberFormat="1" applyFont="1" applyFill="1" applyAlignment="1">
      <alignment horizontal="right"/>
    </xf>
    <xf numFmtId="0" fontId="11" fillId="0" borderId="0" xfId="0" applyFont="1"/>
    <xf numFmtId="49" fontId="11" fillId="0" borderId="0" xfId="0" applyNumberFormat="1" applyFont="1"/>
    <xf numFmtId="49" fontId="8" fillId="0" borderId="0" xfId="0" applyNumberFormat="1" applyFont="1"/>
    <xf numFmtId="0" fontId="7" fillId="2" borderId="0" xfId="0" applyFont="1" applyFill="1"/>
    <xf numFmtId="0" fontId="8" fillId="2" borderId="0" xfId="0" applyFont="1" applyFill="1"/>
    <xf numFmtId="49" fontId="8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right"/>
    </xf>
    <xf numFmtId="4" fontId="9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4" fontId="7" fillId="2" borderId="0" xfId="0" applyNumberFormat="1" applyFont="1" applyFill="1" applyAlignment="1">
      <alignment horizontal="right"/>
    </xf>
    <xf numFmtId="49" fontId="9" fillId="0" borderId="0" xfId="0" applyNumberFormat="1" applyFont="1" applyAlignment="1">
      <alignment horizontal="center"/>
    </xf>
    <xf numFmtId="4" fontId="4" fillId="3" borderId="0" xfId="0" applyNumberFormat="1" applyFont="1" applyFill="1" applyAlignment="1">
      <alignment horizontal="right"/>
    </xf>
    <xf numFmtId="4" fontId="10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4" fontId="11" fillId="0" borderId="0" xfId="0" applyNumberFormat="1" applyFont="1" applyAlignment="1">
      <alignment horizontal="right"/>
    </xf>
    <xf numFmtId="4" fontId="10" fillId="2" borderId="0" xfId="0" applyNumberFormat="1" applyFont="1" applyFill="1" applyAlignment="1">
      <alignment horizontal="right"/>
    </xf>
    <xf numFmtId="0" fontId="0" fillId="0" borderId="0" xfId="0" applyAlignment="1">
      <alignment horizontal="center"/>
    </xf>
    <xf numFmtId="4" fontId="5" fillId="5" borderId="0" xfId="0" applyNumberFormat="1" applyFont="1" applyFill="1" applyAlignment="1">
      <alignment horizontal="right"/>
    </xf>
    <xf numFmtId="4" fontId="7" fillId="6" borderId="0" xfId="0" applyNumberFormat="1" applyFont="1" applyFill="1" applyAlignment="1">
      <alignment horizontal="right"/>
    </xf>
    <xf numFmtId="4" fontId="4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0" fontId="17" fillId="0" borderId="0" xfId="0" applyFont="1"/>
    <xf numFmtId="0" fontId="10" fillId="0" borderId="0" xfId="0" applyFont="1" applyAlignment="1">
      <alignment horizontal="left"/>
    </xf>
    <xf numFmtId="0" fontId="5" fillId="0" borderId="2" xfId="0" applyFont="1" applyBorder="1"/>
    <xf numFmtId="0" fontId="8" fillId="0" borderId="0" xfId="0" applyFont="1" applyAlignment="1">
      <alignment vertical="center"/>
    </xf>
    <xf numFmtId="4" fontId="8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6" fillId="0" borderId="0" xfId="0" applyFont="1" applyAlignment="1">
      <alignment horizontal="right"/>
    </xf>
    <xf numFmtId="0" fontId="7" fillId="0" borderId="2" xfId="0" applyFont="1" applyBorder="1" applyAlignment="1">
      <alignment horizontal="right" wrapText="1"/>
    </xf>
    <xf numFmtId="0" fontId="5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4" fontId="9" fillId="0" borderId="0" xfId="0" applyNumberFormat="1" applyFont="1"/>
    <xf numFmtId="0" fontId="8" fillId="6" borderId="0" xfId="0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7" borderId="0" xfId="0" applyFont="1" applyFill="1" applyAlignment="1">
      <alignment horizontal="center"/>
    </xf>
    <xf numFmtId="0" fontId="3" fillId="7" borderId="0" xfId="0" applyFont="1" applyFill="1" applyAlignment="1">
      <alignment horizontal="left"/>
    </xf>
    <xf numFmtId="0" fontId="6" fillId="7" borderId="0" xfId="0" applyFont="1" applyFill="1"/>
    <xf numFmtId="4" fontId="5" fillId="7" borderId="0" xfId="0" applyNumberFormat="1" applyFont="1" applyFill="1" applyAlignment="1">
      <alignment horizontal="right"/>
    </xf>
    <xf numFmtId="4" fontId="5" fillId="4" borderId="0" xfId="0" applyNumberFormat="1" applyFont="1" applyFill="1" applyAlignment="1">
      <alignment horizontal="right"/>
    </xf>
    <xf numFmtId="4" fontId="4" fillId="4" borderId="0" xfId="0" applyNumberFormat="1" applyFont="1" applyFill="1" applyAlignment="1">
      <alignment horizontal="right"/>
    </xf>
    <xf numFmtId="0" fontId="3" fillId="4" borderId="0" xfId="0" applyFont="1" applyFill="1"/>
    <xf numFmtId="0" fontId="5" fillId="6" borderId="0" xfId="0" applyFont="1" applyFill="1"/>
    <xf numFmtId="0" fontId="6" fillId="6" borderId="0" xfId="0" applyFont="1" applyFill="1"/>
    <xf numFmtId="4" fontId="5" fillId="6" borderId="0" xfId="0" applyNumberFormat="1" applyFont="1" applyFill="1" applyAlignment="1">
      <alignment horizontal="right"/>
    </xf>
    <xf numFmtId="4" fontId="6" fillId="4" borderId="0" xfId="0" applyNumberFormat="1" applyFont="1" applyFill="1" applyAlignment="1">
      <alignment horizontal="right"/>
    </xf>
    <xf numFmtId="4" fontId="3" fillId="4" borderId="0" xfId="0" applyNumberFormat="1" applyFont="1" applyFill="1" applyAlignment="1">
      <alignment horizontal="right"/>
    </xf>
    <xf numFmtId="4" fontId="17" fillId="0" borderId="0" xfId="0" applyNumberFormat="1" applyFont="1"/>
    <xf numFmtId="0" fontId="6" fillId="0" borderId="0" xfId="0" applyFont="1" applyAlignment="1">
      <alignment horizontal="center"/>
    </xf>
    <xf numFmtId="0" fontId="12" fillId="0" borderId="0" xfId="0" applyFont="1"/>
    <xf numFmtId="0" fontId="14" fillId="0" borderId="0" xfId="0" applyFont="1" applyAlignment="1">
      <alignment horizontal="center"/>
    </xf>
    <xf numFmtId="0" fontId="7" fillId="6" borderId="0" xfId="0" applyFont="1" applyFill="1" applyAlignment="1">
      <alignment vertical="center"/>
    </xf>
    <xf numFmtId="4" fontId="7" fillId="6" borderId="0" xfId="0" applyNumberFormat="1" applyFont="1" applyFill="1" applyAlignment="1">
      <alignment vertical="center"/>
    </xf>
    <xf numFmtId="0" fontId="8" fillId="0" borderId="0" xfId="0" applyFont="1" applyAlignment="1">
      <alignment horizontal="left" wrapText="1"/>
    </xf>
    <xf numFmtId="0" fontId="8" fillId="6" borderId="0" xfId="0" applyFont="1" applyFill="1" applyAlignment="1">
      <alignment vertical="center"/>
    </xf>
    <xf numFmtId="4" fontId="7" fillId="6" borderId="0" xfId="0" applyNumberFormat="1" applyFont="1" applyFill="1" applyAlignment="1">
      <alignment horizontal="right" vertical="center"/>
    </xf>
    <xf numFmtId="0" fontId="18" fillId="0" borderId="0" xfId="0" applyFont="1" applyAlignment="1">
      <alignment horizontal="left"/>
    </xf>
    <xf numFmtId="0" fontId="7" fillId="0" borderId="2" xfId="0" applyFont="1" applyBorder="1" applyAlignment="1">
      <alignment horizontal="center" wrapText="1"/>
    </xf>
    <xf numFmtId="0" fontId="4" fillId="3" borderId="0" xfId="0" applyFont="1" applyFill="1" applyAlignment="1">
      <alignment horizontal="left"/>
    </xf>
    <xf numFmtId="0" fontId="7" fillId="0" borderId="2" xfId="0" applyFont="1" applyBorder="1"/>
    <xf numFmtId="4" fontId="7" fillId="7" borderId="0" xfId="0" applyNumberFormat="1" applyFont="1" applyFill="1" applyAlignment="1">
      <alignment horizontal="right"/>
    </xf>
    <xf numFmtId="4" fontId="7" fillId="4" borderId="0" xfId="0" applyNumberFormat="1" applyFont="1" applyFill="1" applyAlignment="1">
      <alignment horizontal="right"/>
    </xf>
    <xf numFmtId="0" fontId="19" fillId="0" borderId="0" xfId="0" applyFont="1" applyAlignment="1">
      <alignment horizontal="left"/>
    </xf>
    <xf numFmtId="4" fontId="19" fillId="0" borderId="0" xfId="0" applyNumberFormat="1" applyFont="1" applyAlignment="1">
      <alignment horizontal="right"/>
    </xf>
    <xf numFmtId="4" fontId="20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left"/>
    </xf>
    <xf numFmtId="2" fontId="9" fillId="0" borderId="0" xfId="0" applyNumberFormat="1" applyFont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/>
    </xf>
    <xf numFmtId="0" fontId="22" fillId="0" borderId="5" xfId="0" applyFont="1" applyBorder="1" applyAlignment="1">
      <alignment horizontal="right" vertical="center"/>
    </xf>
    <xf numFmtId="0" fontId="5" fillId="0" borderId="3" xfId="0" quotePrefix="1" applyFont="1" applyBorder="1" applyAlignment="1">
      <alignment horizontal="left" wrapText="1"/>
    </xf>
    <xf numFmtId="0" fontId="5" fillId="0" borderId="2" xfId="0" quotePrefix="1" applyFont="1" applyBorder="1" applyAlignment="1">
      <alignment horizontal="left" wrapText="1"/>
    </xf>
    <xf numFmtId="0" fontId="5" fillId="0" borderId="2" xfId="0" quotePrefix="1" applyFont="1" applyBorder="1" applyAlignment="1">
      <alignment horizontal="center" wrapText="1"/>
    </xf>
    <xf numFmtId="0" fontId="5" fillId="0" borderId="2" xfId="0" quotePrefix="1" applyFont="1" applyBorder="1" applyAlignment="1">
      <alignment horizontal="left"/>
    </xf>
    <xf numFmtId="0" fontId="5" fillId="4" borderId="1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vertical="center"/>
    </xf>
    <xf numFmtId="0" fontId="4" fillId="8" borderId="3" xfId="0" applyFont="1" applyFill="1" applyBorder="1" applyAlignment="1">
      <alignment horizontal="left" vertical="center"/>
    </xf>
    <xf numFmtId="4" fontId="5" fillId="8" borderId="1" xfId="0" applyNumberFormat="1" applyFont="1" applyFill="1" applyBorder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4" fontId="4" fillId="8" borderId="3" xfId="0" quotePrefix="1" applyNumberFormat="1" applyFont="1" applyFill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 wrapText="1"/>
    </xf>
    <xf numFmtId="4" fontId="4" fillId="9" borderId="3" xfId="0" quotePrefix="1" applyNumberFormat="1" applyFont="1" applyFill="1" applyBorder="1" applyAlignment="1">
      <alignment horizontal="right"/>
    </xf>
    <xf numFmtId="4" fontId="4" fillId="9" borderId="1" xfId="0" applyNumberFormat="1" applyFont="1" applyFill="1" applyBorder="1" applyAlignment="1">
      <alignment horizontal="right" wrapText="1"/>
    </xf>
    <xf numFmtId="4" fontId="4" fillId="8" borderId="1" xfId="0" quotePrefix="1" applyNumberFormat="1" applyFont="1" applyFill="1" applyBorder="1" applyAlignment="1">
      <alignment horizontal="right"/>
    </xf>
    <xf numFmtId="0" fontId="7" fillId="0" borderId="0" xfId="0" applyFont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right" wrapText="1"/>
    </xf>
    <xf numFmtId="0" fontId="4" fillId="8" borderId="3" xfId="0" quotePrefix="1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vertical="center" wrapText="1"/>
    </xf>
    <xf numFmtId="0" fontId="4" fillId="0" borderId="3" xfId="0" quotePrefix="1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4" fillId="8" borderId="3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vertical="center"/>
    </xf>
    <xf numFmtId="0" fontId="4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5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wrapText="1"/>
    </xf>
    <xf numFmtId="0" fontId="4" fillId="8" borderId="2" xfId="0" applyFont="1" applyFill="1" applyBorder="1" applyAlignment="1">
      <alignment horizontal="left" vertical="center" wrapText="1"/>
    </xf>
    <xf numFmtId="0" fontId="4" fillId="8" borderId="4" xfId="0" applyFont="1" applyFill="1" applyBorder="1" applyAlignment="1">
      <alignment horizontal="left" vertical="center" wrapText="1"/>
    </xf>
    <xf numFmtId="0" fontId="4" fillId="9" borderId="3" xfId="0" applyFont="1" applyFill="1" applyBorder="1" applyAlignment="1">
      <alignment horizontal="left" vertical="center" wrapText="1"/>
    </xf>
    <xf numFmtId="0" fontId="4" fillId="9" borderId="2" xfId="0" applyFont="1" applyFill="1" applyBorder="1" applyAlignment="1">
      <alignment horizontal="left" vertical="center" wrapText="1"/>
    </xf>
    <xf numFmtId="0" fontId="4" fillId="9" borderId="4" xfId="0" applyFont="1" applyFill="1" applyBorder="1" applyAlignment="1">
      <alignment horizontal="left" vertical="center" wrapText="1"/>
    </xf>
    <xf numFmtId="0" fontId="4" fillId="0" borderId="3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10" fillId="2" borderId="0" xfId="0" applyFont="1" applyFill="1"/>
    <xf numFmtId="0" fontId="7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5" borderId="0" xfId="0" applyFont="1" applyFill="1" applyAlignment="1">
      <alignment horizontal="left"/>
    </xf>
    <xf numFmtId="0" fontId="7" fillId="0" borderId="0" xfId="0" applyFont="1"/>
    <xf numFmtId="0" fontId="9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3" fillId="0" borderId="0" xfId="0" applyFont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1" fillId="0" borderId="0" xfId="0" applyFont="1"/>
    <xf numFmtId="2" fontId="8" fillId="0" borderId="0" xfId="0" applyNumberFormat="1" applyFont="1" applyAlignment="1">
      <alignment horizontal="left"/>
    </xf>
    <xf numFmtId="2" fontId="9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  <xf numFmtId="0" fontId="7" fillId="2" borderId="0" xfId="0" applyFont="1" applyFill="1" applyAlignment="1">
      <alignment horizontal="left"/>
    </xf>
    <xf numFmtId="0" fontId="6" fillId="0" borderId="5" xfId="0" applyFont="1" applyBorder="1" applyAlignment="1">
      <alignment horizontal="left"/>
    </xf>
    <xf numFmtId="0" fontId="7" fillId="6" borderId="0" xfId="0" applyFont="1" applyFill="1" applyAlignment="1">
      <alignment horizontal="left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0" fillId="2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7" fillId="6" borderId="0" xfId="0" applyFont="1" applyFill="1" applyAlignment="1">
      <alignment horizontal="left" wrapText="1"/>
    </xf>
    <xf numFmtId="0" fontId="8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15" fillId="0" borderId="0" xfId="0" applyFont="1" applyAlignment="1">
      <alignment horizontal="left" wrapText="1"/>
    </xf>
    <xf numFmtId="0" fontId="5" fillId="6" borderId="0" xfId="0" applyFont="1" applyFill="1" applyAlignment="1">
      <alignment horizontal="left"/>
    </xf>
    <xf numFmtId="0" fontId="5" fillId="7" borderId="0" xfId="0" applyFont="1" applyFill="1" applyAlignment="1">
      <alignment horizontal="left"/>
    </xf>
    <xf numFmtId="4" fontId="3" fillId="0" borderId="0" xfId="0" applyNumberFormat="1" applyFont="1" applyAlignment="1">
      <alignment wrapText="1"/>
    </xf>
    <xf numFmtId="0" fontId="0" fillId="0" borderId="0" xfId="0"/>
    <xf numFmtId="0" fontId="17" fillId="0" borderId="0" xfId="0" applyFont="1"/>
    <xf numFmtId="0" fontId="5" fillId="0" borderId="6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5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09517-98CD-4F54-AB3F-43E79B899C5A}">
  <dimension ref="A1:J39"/>
  <sheetViews>
    <sheetView topLeftCell="A17" workbookViewId="0">
      <selection activeCell="A2" sqref="A2"/>
    </sheetView>
  </sheetViews>
  <sheetFormatPr defaultColWidth="9.109375" defaultRowHeight="11.4" x14ac:dyDescent="0.2"/>
  <cols>
    <col min="1" max="4" width="9.109375" style="1"/>
    <col min="5" max="5" width="16.88671875" style="1" customWidth="1"/>
    <col min="6" max="6" width="16.109375" style="1" customWidth="1"/>
    <col min="7" max="7" width="14.88671875" style="1" customWidth="1"/>
    <col min="8" max="8" width="15.5546875" style="1" customWidth="1"/>
    <col min="9" max="9" width="17.5546875" style="1" customWidth="1"/>
    <col min="10" max="10" width="15.33203125" style="1" customWidth="1"/>
    <col min="11" max="16384" width="9.109375" style="1"/>
  </cols>
  <sheetData>
    <row r="1" spans="1:10" ht="31.5" customHeight="1" x14ac:dyDescent="0.25">
      <c r="A1" s="151" t="s">
        <v>157</v>
      </c>
      <c r="B1" s="152"/>
      <c r="C1" s="152"/>
      <c r="D1" s="152"/>
      <c r="E1" s="152"/>
      <c r="F1" s="152"/>
      <c r="G1" s="152"/>
      <c r="H1" s="152"/>
      <c r="I1" s="152"/>
      <c r="J1" s="152"/>
    </row>
    <row r="2" spans="1:10" ht="7.5" customHeight="1" x14ac:dyDescent="0.2"/>
    <row r="3" spans="1:10" ht="13.2" x14ac:dyDescent="0.25">
      <c r="A3" s="153" t="s">
        <v>128</v>
      </c>
      <c r="B3" s="153"/>
      <c r="C3" s="153"/>
      <c r="D3" s="153"/>
      <c r="E3" s="153"/>
      <c r="F3" s="153"/>
      <c r="G3" s="153"/>
      <c r="H3" s="153"/>
      <c r="I3" s="153"/>
      <c r="J3" s="153"/>
    </row>
    <row r="4" spans="1:10" ht="9" customHeight="1" x14ac:dyDescent="0.2"/>
    <row r="5" spans="1:10" ht="12" x14ac:dyDescent="0.25">
      <c r="A5" s="2" t="s">
        <v>1</v>
      </c>
      <c r="B5" s="2"/>
    </row>
    <row r="6" spans="1:10" ht="4.5" customHeight="1" x14ac:dyDescent="0.2"/>
    <row r="7" spans="1:10" x14ac:dyDescent="0.2">
      <c r="A7" s="154" t="s">
        <v>2</v>
      </c>
      <c r="B7" s="154"/>
      <c r="C7" s="154"/>
      <c r="D7" s="154"/>
      <c r="E7" s="154"/>
      <c r="F7" s="154"/>
      <c r="G7" s="154"/>
      <c r="H7" s="154"/>
      <c r="I7" s="154"/>
      <c r="J7" s="154"/>
    </row>
    <row r="8" spans="1:10" ht="3" customHeight="1" x14ac:dyDescent="0.2"/>
    <row r="9" spans="1:10" x14ac:dyDescent="0.2">
      <c r="A9" s="155" t="s">
        <v>114</v>
      </c>
      <c r="B9" s="155"/>
      <c r="C9" s="155"/>
      <c r="D9" s="155"/>
      <c r="E9" s="155"/>
      <c r="F9" s="155"/>
      <c r="G9" s="155"/>
      <c r="H9" s="155"/>
      <c r="I9" s="155"/>
      <c r="J9" s="155"/>
    </row>
    <row r="10" spans="1:10" ht="6.75" customHeight="1" x14ac:dyDescent="0.2"/>
    <row r="11" spans="1:10" ht="12" x14ac:dyDescent="0.25">
      <c r="A11" s="156" t="s">
        <v>130</v>
      </c>
      <c r="B11" s="157"/>
      <c r="C11" s="157"/>
      <c r="D11" s="157"/>
      <c r="E11" s="157"/>
      <c r="F11" s="157"/>
      <c r="G11" s="157"/>
      <c r="H11" s="157"/>
      <c r="I11" s="157"/>
      <c r="J11" s="157"/>
    </row>
    <row r="12" spans="1:10" ht="12" customHeight="1" x14ac:dyDescent="0.25">
      <c r="A12" s="117"/>
      <c r="B12" s="118"/>
      <c r="C12" s="118"/>
      <c r="D12" s="118"/>
      <c r="E12" s="119"/>
      <c r="F12" s="120"/>
      <c r="G12" s="120"/>
      <c r="H12" s="120"/>
      <c r="I12" s="120"/>
      <c r="J12" s="121" t="s">
        <v>150</v>
      </c>
    </row>
    <row r="13" spans="1:10" ht="36" x14ac:dyDescent="0.25">
      <c r="A13" s="122"/>
      <c r="B13" s="123"/>
      <c r="C13" s="123"/>
      <c r="D13" s="124"/>
      <c r="E13" s="125"/>
      <c r="F13" s="126" t="s">
        <v>108</v>
      </c>
      <c r="G13" s="126" t="s">
        <v>147</v>
      </c>
      <c r="H13" s="126" t="s">
        <v>148</v>
      </c>
      <c r="I13" s="126" t="s">
        <v>149</v>
      </c>
      <c r="J13" s="126" t="s">
        <v>151</v>
      </c>
    </row>
    <row r="14" spans="1:10" ht="12" x14ac:dyDescent="0.25">
      <c r="A14" s="145" t="s">
        <v>131</v>
      </c>
      <c r="B14" s="142"/>
      <c r="C14" s="142"/>
      <c r="D14" s="142"/>
      <c r="E14" s="146"/>
      <c r="F14" s="129">
        <f>F15+F16</f>
        <v>111026.26</v>
      </c>
      <c r="G14" s="129">
        <f t="shared" ref="G14:J14" si="0">G15+G16</f>
        <v>170691.52</v>
      </c>
      <c r="H14" s="129">
        <f t="shared" si="0"/>
        <v>214450</v>
      </c>
      <c r="I14" s="129">
        <f t="shared" si="0"/>
        <v>237650</v>
      </c>
      <c r="J14" s="129">
        <f t="shared" si="0"/>
        <v>237650</v>
      </c>
    </row>
    <row r="15" spans="1:10" ht="12" x14ac:dyDescent="0.25">
      <c r="A15" s="147" t="s">
        <v>132</v>
      </c>
      <c r="B15" s="148"/>
      <c r="C15" s="148"/>
      <c r="D15" s="148"/>
      <c r="E15" s="144"/>
      <c r="F15" s="133">
        <v>111026.26</v>
      </c>
      <c r="G15" s="133">
        <v>170691.52</v>
      </c>
      <c r="H15" s="133">
        <v>214450</v>
      </c>
      <c r="I15" s="133">
        <v>237650</v>
      </c>
      <c r="J15" s="133">
        <v>237650</v>
      </c>
    </row>
    <row r="16" spans="1:10" ht="12" x14ac:dyDescent="0.25">
      <c r="A16" s="143" t="s">
        <v>133</v>
      </c>
      <c r="B16" s="144"/>
      <c r="C16" s="144"/>
      <c r="D16" s="144"/>
      <c r="E16" s="144"/>
      <c r="F16" s="133">
        <v>0</v>
      </c>
      <c r="G16" s="133">
        <v>0</v>
      </c>
      <c r="H16" s="133">
        <v>0</v>
      </c>
      <c r="I16" s="133">
        <v>0</v>
      </c>
      <c r="J16" s="133">
        <v>0</v>
      </c>
    </row>
    <row r="17" spans="1:10" ht="12" x14ac:dyDescent="0.25">
      <c r="A17" s="128" t="s">
        <v>134</v>
      </c>
      <c r="B17" s="127"/>
      <c r="C17" s="127"/>
      <c r="D17" s="127"/>
      <c r="E17" s="127"/>
      <c r="F17" s="129">
        <f>F18+F19</f>
        <v>111161.24</v>
      </c>
      <c r="G17" s="129">
        <f t="shared" ref="G17:J17" si="1">G18+G19</f>
        <v>164691.51999999999</v>
      </c>
      <c r="H17" s="129">
        <f t="shared" si="1"/>
        <v>214450</v>
      </c>
      <c r="I17" s="129">
        <f t="shared" si="1"/>
        <v>237650</v>
      </c>
      <c r="J17" s="129">
        <f t="shared" si="1"/>
        <v>237650</v>
      </c>
    </row>
    <row r="18" spans="1:10" ht="12" x14ac:dyDescent="0.25">
      <c r="A18" s="163" t="s">
        <v>135</v>
      </c>
      <c r="B18" s="148"/>
      <c r="C18" s="148"/>
      <c r="D18" s="148"/>
      <c r="E18" s="148"/>
      <c r="F18" s="133">
        <v>108113.86</v>
      </c>
      <c r="G18" s="133">
        <v>164691.51999999999</v>
      </c>
      <c r="H18" s="133">
        <v>214450</v>
      </c>
      <c r="I18" s="133">
        <v>237650</v>
      </c>
      <c r="J18" s="134">
        <v>237650</v>
      </c>
    </row>
    <row r="19" spans="1:10" ht="12" x14ac:dyDescent="0.25">
      <c r="A19" s="143" t="s">
        <v>136</v>
      </c>
      <c r="B19" s="144"/>
      <c r="C19" s="144"/>
      <c r="D19" s="144"/>
      <c r="E19" s="144"/>
      <c r="F19" s="133">
        <v>3047.38</v>
      </c>
      <c r="G19" s="133">
        <v>0</v>
      </c>
      <c r="H19" s="133">
        <v>0</v>
      </c>
      <c r="I19" s="133">
        <v>0</v>
      </c>
      <c r="J19" s="134">
        <v>0</v>
      </c>
    </row>
    <row r="20" spans="1:10" ht="12" x14ac:dyDescent="0.25">
      <c r="A20" s="141" t="s">
        <v>137</v>
      </c>
      <c r="B20" s="142"/>
      <c r="C20" s="142"/>
      <c r="D20" s="142"/>
      <c r="E20" s="142"/>
      <c r="F20" s="129">
        <f>F14-F17</f>
        <v>-134.98000000001048</v>
      </c>
      <c r="G20" s="129">
        <f t="shared" ref="G20:J20" si="2">G14-G17</f>
        <v>6000</v>
      </c>
      <c r="H20" s="129">
        <f t="shared" si="2"/>
        <v>0</v>
      </c>
      <c r="I20" s="129">
        <f t="shared" si="2"/>
        <v>0</v>
      </c>
      <c r="J20" s="129">
        <f t="shared" si="2"/>
        <v>0</v>
      </c>
    </row>
    <row r="21" spans="1:10" ht="7.5" customHeight="1" x14ac:dyDescent="0.2">
      <c r="A21" s="115"/>
      <c r="B21" s="130"/>
      <c r="C21" s="130"/>
      <c r="D21" s="130"/>
      <c r="E21" s="130"/>
      <c r="F21" s="130"/>
      <c r="G21" s="130"/>
      <c r="H21" s="5"/>
      <c r="I21" s="5"/>
      <c r="J21" s="5"/>
    </row>
    <row r="22" spans="1:10" ht="12" x14ac:dyDescent="0.25">
      <c r="A22" s="156" t="s">
        <v>138</v>
      </c>
      <c r="B22" s="157"/>
      <c r="C22" s="157"/>
      <c r="D22" s="157"/>
      <c r="E22" s="157"/>
      <c r="F22" s="157"/>
      <c r="G22" s="157"/>
      <c r="H22" s="157"/>
      <c r="I22" s="157"/>
      <c r="J22" s="157"/>
    </row>
    <row r="23" spans="1:10" ht="5.25" customHeight="1" x14ac:dyDescent="0.2">
      <c r="A23" s="115"/>
      <c r="B23" s="130"/>
      <c r="C23" s="130"/>
      <c r="D23" s="130"/>
      <c r="E23" s="130"/>
      <c r="F23" s="130"/>
      <c r="G23" s="130"/>
      <c r="H23" s="5"/>
      <c r="I23" s="5"/>
      <c r="J23" s="5"/>
    </row>
    <row r="24" spans="1:10" ht="36" x14ac:dyDescent="0.25">
      <c r="A24" s="122"/>
      <c r="B24" s="123"/>
      <c r="C24" s="123"/>
      <c r="D24" s="124"/>
      <c r="E24" s="125"/>
      <c r="F24" s="126" t="s">
        <v>108</v>
      </c>
      <c r="G24" s="126" t="s">
        <v>147</v>
      </c>
      <c r="H24" s="126" t="s">
        <v>148</v>
      </c>
      <c r="I24" s="126" t="s">
        <v>149</v>
      </c>
      <c r="J24" s="126" t="s">
        <v>151</v>
      </c>
    </row>
    <row r="25" spans="1:10" ht="12" x14ac:dyDescent="0.25">
      <c r="A25" s="143" t="s">
        <v>139</v>
      </c>
      <c r="B25" s="144"/>
      <c r="C25" s="144"/>
      <c r="D25" s="144"/>
      <c r="E25" s="144"/>
      <c r="F25" s="133">
        <v>0</v>
      </c>
      <c r="G25" s="133">
        <v>0</v>
      </c>
      <c r="H25" s="133">
        <v>0</v>
      </c>
      <c r="I25" s="133">
        <v>0</v>
      </c>
      <c r="J25" s="134">
        <v>0</v>
      </c>
    </row>
    <row r="26" spans="1:10" ht="12" x14ac:dyDescent="0.25">
      <c r="A26" s="143" t="s">
        <v>140</v>
      </c>
      <c r="B26" s="144"/>
      <c r="C26" s="144"/>
      <c r="D26" s="144"/>
      <c r="E26" s="144"/>
      <c r="F26" s="133">
        <v>0</v>
      </c>
      <c r="G26" s="133">
        <v>0</v>
      </c>
      <c r="H26" s="133">
        <v>0</v>
      </c>
      <c r="I26" s="133">
        <v>0</v>
      </c>
      <c r="J26" s="134">
        <v>0</v>
      </c>
    </row>
    <row r="27" spans="1:10" ht="12" x14ac:dyDescent="0.25">
      <c r="A27" s="141" t="s">
        <v>141</v>
      </c>
      <c r="B27" s="142"/>
      <c r="C27" s="142"/>
      <c r="D27" s="142"/>
      <c r="E27" s="142"/>
      <c r="F27" s="129">
        <f>F25-F26</f>
        <v>0</v>
      </c>
      <c r="G27" s="129">
        <f t="shared" ref="G27:J27" si="3">G25-G26</f>
        <v>0</v>
      </c>
      <c r="H27" s="129">
        <f t="shared" si="3"/>
        <v>0</v>
      </c>
      <c r="I27" s="129">
        <f t="shared" si="3"/>
        <v>0</v>
      </c>
      <c r="J27" s="129">
        <f t="shared" si="3"/>
        <v>0</v>
      </c>
    </row>
    <row r="28" spans="1:10" ht="12" x14ac:dyDescent="0.25">
      <c r="A28" s="141" t="s">
        <v>142</v>
      </c>
      <c r="B28" s="142"/>
      <c r="C28" s="142"/>
      <c r="D28" s="142"/>
      <c r="E28" s="142"/>
      <c r="F28" s="129">
        <f>F20+F27</f>
        <v>-134.98000000001048</v>
      </c>
      <c r="G28" s="129">
        <f t="shared" ref="G28:J28" si="4">G20+G27</f>
        <v>6000</v>
      </c>
      <c r="H28" s="129">
        <f t="shared" si="4"/>
        <v>0</v>
      </c>
      <c r="I28" s="129">
        <f t="shared" si="4"/>
        <v>0</v>
      </c>
      <c r="J28" s="129">
        <f t="shared" si="4"/>
        <v>0</v>
      </c>
    </row>
    <row r="29" spans="1:10" ht="8.25" customHeight="1" x14ac:dyDescent="0.2">
      <c r="A29" s="131"/>
      <c r="B29" s="130"/>
      <c r="C29" s="130"/>
      <c r="D29" s="130"/>
      <c r="E29" s="130"/>
      <c r="F29" s="130"/>
      <c r="G29" s="130"/>
      <c r="H29" s="5"/>
      <c r="I29" s="5"/>
      <c r="J29" s="5"/>
    </row>
    <row r="30" spans="1:10" ht="12" x14ac:dyDescent="0.25">
      <c r="A30" s="156" t="s">
        <v>143</v>
      </c>
      <c r="B30" s="157"/>
      <c r="C30" s="157"/>
      <c r="D30" s="157"/>
      <c r="E30" s="157"/>
      <c r="F30" s="157"/>
      <c r="G30" s="157"/>
      <c r="H30" s="157"/>
      <c r="I30" s="157"/>
      <c r="J30" s="157"/>
    </row>
    <row r="31" spans="1:10" ht="4.5" customHeight="1" x14ac:dyDescent="0.25">
      <c r="A31" s="115"/>
      <c r="B31" s="116"/>
      <c r="C31" s="116"/>
      <c r="D31" s="116"/>
      <c r="E31" s="116"/>
      <c r="F31" s="116"/>
      <c r="G31" s="116"/>
      <c r="H31" s="116"/>
      <c r="I31" s="116"/>
      <c r="J31" s="116"/>
    </row>
    <row r="32" spans="1:10" ht="36" x14ac:dyDescent="0.25">
      <c r="A32" s="122"/>
      <c r="B32" s="123"/>
      <c r="C32" s="123"/>
      <c r="D32" s="124"/>
      <c r="E32" s="125"/>
      <c r="F32" s="126" t="s">
        <v>108</v>
      </c>
      <c r="G32" s="126" t="s">
        <v>147</v>
      </c>
      <c r="H32" s="126" t="s">
        <v>148</v>
      </c>
      <c r="I32" s="126" t="s">
        <v>149</v>
      </c>
      <c r="J32" s="126" t="s">
        <v>151</v>
      </c>
    </row>
    <row r="33" spans="1:10" ht="12" x14ac:dyDescent="0.25">
      <c r="A33" s="160" t="s">
        <v>144</v>
      </c>
      <c r="B33" s="161"/>
      <c r="C33" s="161"/>
      <c r="D33" s="161"/>
      <c r="E33" s="162"/>
      <c r="F33" s="135">
        <v>0</v>
      </c>
      <c r="G33" s="135">
        <v>-6000</v>
      </c>
      <c r="H33" s="135">
        <v>0</v>
      </c>
      <c r="I33" s="135">
        <v>0</v>
      </c>
      <c r="J33" s="136">
        <v>0</v>
      </c>
    </row>
    <row r="34" spans="1:10" ht="12" x14ac:dyDescent="0.25">
      <c r="A34" s="141" t="s">
        <v>145</v>
      </c>
      <c r="B34" s="142"/>
      <c r="C34" s="142"/>
      <c r="D34" s="142"/>
      <c r="E34" s="142"/>
      <c r="F34" s="132">
        <f>F28+F33</f>
        <v>-134.98000000001048</v>
      </c>
      <c r="G34" s="132">
        <f t="shared" ref="G34:J34" si="5">G28+G33</f>
        <v>0</v>
      </c>
      <c r="H34" s="132">
        <f t="shared" si="5"/>
        <v>0</v>
      </c>
      <c r="I34" s="132">
        <f t="shared" si="5"/>
        <v>0</v>
      </c>
      <c r="J34" s="137">
        <f t="shared" si="5"/>
        <v>0</v>
      </c>
    </row>
    <row r="35" spans="1:10" ht="12" x14ac:dyDescent="0.25">
      <c r="A35" s="145" t="s">
        <v>146</v>
      </c>
      <c r="B35" s="158"/>
      <c r="C35" s="158"/>
      <c r="D35" s="158"/>
      <c r="E35" s="159"/>
      <c r="F35" s="132">
        <f>F20+F27+F33-F34</f>
        <v>0</v>
      </c>
      <c r="G35" s="132">
        <f t="shared" ref="G35:J35" si="6">G20+G27+G33-G34</f>
        <v>0</v>
      </c>
      <c r="H35" s="132">
        <f t="shared" si="6"/>
        <v>0</v>
      </c>
      <c r="I35" s="132">
        <f t="shared" si="6"/>
        <v>0</v>
      </c>
      <c r="J35" s="137">
        <f t="shared" si="6"/>
        <v>0</v>
      </c>
    </row>
    <row r="37" spans="1:10" ht="13.2" x14ac:dyDescent="0.25">
      <c r="A37" s="149" t="s">
        <v>3</v>
      </c>
      <c r="B37" s="149"/>
      <c r="C37" s="149"/>
      <c r="D37" s="149"/>
      <c r="E37" s="149"/>
      <c r="F37" s="149"/>
      <c r="G37" s="149"/>
      <c r="H37" s="149"/>
      <c r="I37" s="149"/>
      <c r="J37" s="149"/>
    </row>
    <row r="38" spans="1:10" ht="2.25" customHeight="1" x14ac:dyDescent="0.2"/>
    <row r="39" spans="1:10" x14ac:dyDescent="0.2">
      <c r="A39" s="150" t="s">
        <v>4</v>
      </c>
      <c r="B39" s="150"/>
      <c r="C39" s="150"/>
      <c r="D39" s="150"/>
      <c r="E39" s="150"/>
      <c r="F39" s="150"/>
      <c r="G39" s="150"/>
      <c r="H39" s="150"/>
      <c r="I39" s="150"/>
      <c r="J39" s="150"/>
    </row>
  </sheetData>
  <mergeCells count="22">
    <mergeCell ref="A37:J37"/>
    <mergeCell ref="A39:J39"/>
    <mergeCell ref="A1:J1"/>
    <mergeCell ref="A3:J3"/>
    <mergeCell ref="A7:J7"/>
    <mergeCell ref="A9:J9"/>
    <mergeCell ref="A11:J11"/>
    <mergeCell ref="A19:E19"/>
    <mergeCell ref="A22:J22"/>
    <mergeCell ref="A30:J30"/>
    <mergeCell ref="A34:E34"/>
    <mergeCell ref="A35:E35"/>
    <mergeCell ref="A33:E33"/>
    <mergeCell ref="A16:E16"/>
    <mergeCell ref="A18:E18"/>
    <mergeCell ref="A20:E20"/>
    <mergeCell ref="A27:E27"/>
    <mergeCell ref="A28:E28"/>
    <mergeCell ref="A25:E25"/>
    <mergeCell ref="A26:E26"/>
    <mergeCell ref="A14:E14"/>
    <mergeCell ref="A15:E1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59"/>
  <sheetViews>
    <sheetView tabSelected="1" topLeftCell="A32" zoomScale="120" zoomScaleNormal="120" workbookViewId="0">
      <selection activeCell="D47" sqref="D47:D72"/>
    </sheetView>
  </sheetViews>
  <sheetFormatPr defaultRowHeight="12.75" customHeight="1" x14ac:dyDescent="0.25"/>
  <cols>
    <col min="1" max="1" width="4.44140625" customWidth="1"/>
    <col min="2" max="2" width="4.33203125" customWidth="1"/>
    <col min="3" max="3" width="6.33203125" customWidth="1"/>
    <col min="4" max="4" width="8" style="220" customWidth="1"/>
    <col min="9" max="9" width="15.88671875" customWidth="1"/>
    <col min="10" max="10" width="1" customWidth="1"/>
    <col min="11" max="11" width="12.88671875" style="63" customWidth="1"/>
    <col min="12" max="12" width="14.6640625" style="63" customWidth="1"/>
    <col min="13" max="14" width="14.5546875" style="63" customWidth="1"/>
  </cols>
  <sheetData>
    <row r="1" spans="1:14" ht="12.75" customHeight="1" x14ac:dyDescent="0.25">
      <c r="A1" s="194" t="s">
        <v>5</v>
      </c>
      <c r="B1" s="149"/>
      <c r="C1" s="149"/>
      <c r="D1" s="149"/>
      <c r="E1" s="149"/>
      <c r="F1" s="149"/>
      <c r="G1" s="149"/>
      <c r="H1" s="149"/>
      <c r="I1" s="149"/>
      <c r="J1" s="50"/>
    </row>
    <row r="2" spans="1:14" ht="8.25" customHeight="1" x14ac:dyDescent="0.25">
      <c r="A2" s="5"/>
      <c r="B2" s="5"/>
      <c r="C2" s="5"/>
      <c r="D2" s="91"/>
      <c r="E2" s="187"/>
      <c r="F2" s="187"/>
      <c r="G2" s="187"/>
      <c r="H2" s="187"/>
      <c r="I2" s="187"/>
      <c r="J2" s="5"/>
      <c r="K2" s="64"/>
      <c r="L2" s="64"/>
      <c r="M2" s="64"/>
      <c r="N2" s="64"/>
    </row>
    <row r="3" spans="1:14" ht="22.5" customHeight="1" x14ac:dyDescent="0.25">
      <c r="A3" s="196" t="s">
        <v>6</v>
      </c>
      <c r="B3" s="196"/>
      <c r="C3" s="196"/>
      <c r="D3" s="212" t="s">
        <v>7</v>
      </c>
      <c r="E3" s="189" t="s">
        <v>8</v>
      </c>
      <c r="F3" s="189"/>
      <c r="G3" s="189"/>
      <c r="H3" s="189"/>
      <c r="I3" s="189"/>
      <c r="J3" s="102"/>
      <c r="K3" s="65" t="s">
        <v>111</v>
      </c>
      <c r="L3" s="65" t="s">
        <v>107</v>
      </c>
      <c r="M3" s="65" t="s">
        <v>106</v>
      </c>
      <c r="N3" s="65" t="s">
        <v>129</v>
      </c>
    </row>
    <row r="4" spans="1:14" ht="5.25" customHeight="1" x14ac:dyDescent="0.25">
      <c r="A4" s="138"/>
      <c r="B4" s="138"/>
      <c r="C4" s="138"/>
      <c r="D4" s="213"/>
      <c r="E4" s="139"/>
      <c r="F4" s="139"/>
      <c r="G4" s="139"/>
      <c r="H4" s="139"/>
      <c r="I4" s="139"/>
      <c r="J4" s="22"/>
      <c r="K4" s="140"/>
      <c r="L4" s="140"/>
      <c r="M4" s="140"/>
      <c r="N4" s="140"/>
    </row>
    <row r="5" spans="1:14" ht="12.75" customHeight="1" x14ac:dyDescent="0.25">
      <c r="A5" s="4"/>
      <c r="B5" s="4"/>
      <c r="C5" s="4"/>
      <c r="D5" s="91"/>
      <c r="E5" s="176" t="s">
        <v>155</v>
      </c>
      <c r="F5" s="176"/>
      <c r="G5" s="176"/>
      <c r="H5" s="176"/>
      <c r="I5" s="176"/>
      <c r="J5" s="4"/>
      <c r="K5" s="6">
        <v>170691.52</v>
      </c>
      <c r="L5" s="6">
        <v>214450</v>
      </c>
      <c r="M5" s="6">
        <v>237650</v>
      </c>
      <c r="N5" s="6">
        <v>237650</v>
      </c>
    </row>
    <row r="6" spans="1:14" ht="6" customHeight="1" x14ac:dyDescent="0.25">
      <c r="A6" s="4"/>
      <c r="B6" s="4"/>
      <c r="C6" s="4"/>
      <c r="D6" s="91"/>
      <c r="E6" s="114"/>
      <c r="F6" s="114"/>
      <c r="G6" s="114"/>
      <c r="H6" s="114"/>
      <c r="I6" s="114"/>
      <c r="J6" s="4"/>
      <c r="K6" s="6"/>
      <c r="L6" s="6"/>
      <c r="M6" s="6"/>
      <c r="N6" s="6"/>
    </row>
    <row r="7" spans="1:14" s="1" customFormat="1" ht="12.75" customHeight="1" x14ac:dyDescent="0.25">
      <c r="A7" s="14">
        <v>6</v>
      </c>
      <c r="B7" s="15"/>
      <c r="C7" s="15"/>
      <c r="D7" s="214"/>
      <c r="E7" s="172" t="s">
        <v>9</v>
      </c>
      <c r="F7" s="172"/>
      <c r="G7" s="172"/>
      <c r="H7" s="172"/>
      <c r="I7" s="172"/>
      <c r="J7" s="16"/>
      <c r="K7" s="51">
        <f>SUM(K14+K19+K24+K9)</f>
        <v>170691.52000000002</v>
      </c>
      <c r="L7" s="51">
        <f>SUM(L14+L19+L24+L9)</f>
        <v>214450</v>
      </c>
      <c r="M7" s="51">
        <f>SUM(M14+M19+M24+M9)</f>
        <v>237650</v>
      </c>
      <c r="N7" s="51">
        <f>SUM(N14+N19+N24+N9)</f>
        <v>237650</v>
      </c>
    </row>
    <row r="8" spans="1:14" s="1" customFormat="1" ht="7.5" customHeight="1" x14ac:dyDescent="0.25">
      <c r="A8" s="69"/>
      <c r="B8" s="76"/>
      <c r="C8" s="76"/>
      <c r="D8" s="111"/>
      <c r="E8" s="114"/>
      <c r="F8" s="114"/>
      <c r="G8" s="114"/>
      <c r="H8" s="114"/>
      <c r="I8" s="114"/>
      <c r="J8" s="5"/>
      <c r="K8" s="6"/>
      <c r="L8" s="6"/>
      <c r="M8" s="6"/>
      <c r="N8" s="6"/>
    </row>
    <row r="9" spans="1:14" s="1" customFormat="1" ht="24" customHeight="1" x14ac:dyDescent="0.2">
      <c r="A9" s="17">
        <v>63</v>
      </c>
      <c r="B9" s="97"/>
      <c r="C9" s="18"/>
      <c r="D9" s="74"/>
      <c r="E9" s="198" t="s">
        <v>152</v>
      </c>
      <c r="F9" s="198"/>
      <c r="G9" s="198"/>
      <c r="H9" s="198"/>
      <c r="I9" s="198"/>
      <c r="J9" s="18"/>
      <c r="K9" s="98">
        <f>K12</f>
        <v>1000</v>
      </c>
      <c r="L9" s="98">
        <f>L12</f>
        <v>1000</v>
      </c>
      <c r="M9" s="98">
        <f>M12</f>
        <v>1000</v>
      </c>
      <c r="N9" s="98">
        <f>N12</f>
        <v>1000</v>
      </c>
    </row>
    <row r="10" spans="1:14" s="1" customFormat="1" ht="8.25" customHeight="1" x14ac:dyDescent="0.2">
      <c r="A10" s="22"/>
      <c r="B10" s="58"/>
      <c r="C10" s="20"/>
      <c r="D10" s="70"/>
      <c r="E10" s="113"/>
      <c r="F10" s="113"/>
      <c r="G10" s="113"/>
      <c r="H10" s="113"/>
      <c r="I10" s="113"/>
      <c r="J10" s="20"/>
      <c r="K10" s="62"/>
      <c r="L10" s="62"/>
      <c r="M10" s="62"/>
      <c r="N10" s="62"/>
    </row>
    <row r="11" spans="1:14" s="1" customFormat="1" ht="22.5" customHeight="1" x14ac:dyDescent="0.25">
      <c r="A11" s="22"/>
      <c r="B11" s="61">
        <v>636</v>
      </c>
      <c r="C11" s="20"/>
      <c r="D11" s="70">
        <v>52</v>
      </c>
      <c r="E11" s="195" t="s">
        <v>153</v>
      </c>
      <c r="F11" s="201"/>
      <c r="G11" s="201"/>
      <c r="H11" s="201"/>
      <c r="I11" s="201"/>
      <c r="J11" s="20"/>
      <c r="K11" s="62">
        <v>1000</v>
      </c>
      <c r="L11" s="62">
        <v>1000</v>
      </c>
      <c r="M11" s="62">
        <v>1000</v>
      </c>
      <c r="N11" s="62">
        <v>1000</v>
      </c>
    </row>
    <row r="12" spans="1:14" s="10" customFormat="1" ht="12.75" customHeight="1" x14ac:dyDescent="0.25">
      <c r="A12" s="20"/>
      <c r="B12" s="58"/>
      <c r="C12" s="20">
        <v>6361</v>
      </c>
      <c r="D12" s="70"/>
      <c r="E12" s="199" t="s">
        <v>102</v>
      </c>
      <c r="F12" s="199"/>
      <c r="G12" s="199"/>
      <c r="H12" s="199"/>
      <c r="I12" s="199"/>
      <c r="J12" s="20"/>
      <c r="K12" s="59">
        <v>1000</v>
      </c>
      <c r="L12" s="59">
        <v>1000</v>
      </c>
      <c r="M12" s="59">
        <v>1000</v>
      </c>
      <c r="N12" s="59">
        <v>1000</v>
      </c>
    </row>
    <row r="13" spans="1:14" s="10" customFormat="1" ht="6.75" customHeight="1" x14ac:dyDescent="0.25">
      <c r="A13" s="20"/>
      <c r="B13" s="58"/>
      <c r="C13" s="20"/>
      <c r="D13" s="70"/>
      <c r="E13" s="96"/>
      <c r="F13" s="96"/>
      <c r="G13" s="96"/>
      <c r="H13" s="96"/>
      <c r="I13" s="96"/>
      <c r="J13" s="20"/>
      <c r="K13" s="59"/>
      <c r="L13" s="59"/>
      <c r="M13" s="59"/>
      <c r="N13" s="59"/>
    </row>
    <row r="14" spans="1:14" s="19" customFormat="1" ht="12.75" customHeight="1" x14ac:dyDescent="0.2">
      <c r="A14" s="17">
        <v>64</v>
      </c>
      <c r="B14" s="18"/>
      <c r="C14" s="18"/>
      <c r="D14" s="74"/>
      <c r="E14" s="188" t="s">
        <v>10</v>
      </c>
      <c r="F14" s="188"/>
      <c r="G14" s="188"/>
      <c r="H14" s="188"/>
      <c r="I14" s="188"/>
      <c r="J14" s="18"/>
      <c r="K14" s="52">
        <f>K16</f>
        <v>1</v>
      </c>
      <c r="L14" s="52">
        <f>L16</f>
        <v>1</v>
      </c>
      <c r="M14" s="52">
        <f>M16</f>
        <v>1</v>
      </c>
      <c r="N14" s="52">
        <f>N16</f>
        <v>1</v>
      </c>
    </row>
    <row r="15" spans="1:14" s="19" customFormat="1" ht="12.75" customHeight="1" x14ac:dyDescent="0.2">
      <c r="A15" s="20"/>
      <c r="B15" s="20"/>
      <c r="C15" s="20"/>
      <c r="D15" s="70"/>
      <c r="E15" s="177"/>
      <c r="F15" s="177"/>
      <c r="G15" s="177"/>
      <c r="H15" s="177"/>
      <c r="I15" s="177"/>
      <c r="J15" s="20"/>
      <c r="K15" s="47"/>
      <c r="L15" s="47"/>
      <c r="M15" s="47"/>
      <c r="N15" s="47"/>
    </row>
    <row r="16" spans="1:14" s="30" customFormat="1" ht="12.75" customHeight="1" x14ac:dyDescent="0.2">
      <c r="A16" s="22"/>
      <c r="B16" s="22">
        <v>641</v>
      </c>
      <c r="C16" s="22"/>
      <c r="D16" s="70">
        <v>11</v>
      </c>
      <c r="E16" s="166" t="s">
        <v>11</v>
      </c>
      <c r="F16" s="166"/>
      <c r="G16" s="166"/>
      <c r="H16" s="166"/>
      <c r="I16" s="166"/>
      <c r="J16" s="22"/>
      <c r="K16" s="40">
        <v>1</v>
      </c>
      <c r="L16" s="40">
        <v>1</v>
      </c>
      <c r="M16" s="40">
        <v>1</v>
      </c>
      <c r="N16" s="40">
        <v>1</v>
      </c>
    </row>
    <row r="17" spans="1:15" s="30" customFormat="1" ht="12.75" customHeight="1" x14ac:dyDescent="0.2">
      <c r="A17" s="22"/>
      <c r="B17" s="22"/>
      <c r="C17" s="20">
        <v>6413</v>
      </c>
      <c r="D17" s="70"/>
      <c r="E17" s="21" t="s">
        <v>154</v>
      </c>
      <c r="F17" s="60"/>
      <c r="G17" s="60"/>
      <c r="H17" s="60"/>
      <c r="I17" s="60"/>
      <c r="J17" s="22"/>
      <c r="K17" s="47">
        <v>1</v>
      </c>
      <c r="L17" s="47">
        <v>1</v>
      </c>
      <c r="M17" s="47">
        <v>1</v>
      </c>
      <c r="N17" s="47">
        <v>1</v>
      </c>
    </row>
    <row r="18" spans="1:15" s="19" customFormat="1" ht="6" customHeight="1" x14ac:dyDescent="0.2">
      <c r="A18" s="20"/>
      <c r="B18" s="20"/>
      <c r="C18" s="20"/>
      <c r="D18" s="70"/>
      <c r="E18" s="177"/>
      <c r="F18" s="177"/>
      <c r="G18" s="177"/>
      <c r="H18" s="177"/>
      <c r="I18" s="177"/>
      <c r="J18" s="20"/>
      <c r="K18" s="47"/>
      <c r="L18" s="47"/>
      <c r="M18" s="47"/>
      <c r="N18" s="47"/>
    </row>
    <row r="19" spans="1:15" s="19" customFormat="1" ht="27" customHeight="1" x14ac:dyDescent="0.2">
      <c r="A19" s="94">
        <v>65</v>
      </c>
      <c r="B19" s="18"/>
      <c r="C19" s="18"/>
      <c r="D19" s="74"/>
      <c r="E19" s="198" t="s">
        <v>12</v>
      </c>
      <c r="F19" s="198"/>
      <c r="G19" s="198"/>
      <c r="H19" s="198"/>
      <c r="I19" s="198"/>
      <c r="J19" s="18"/>
      <c r="K19" s="95">
        <f>K21</f>
        <v>63512.28</v>
      </c>
      <c r="L19" s="95">
        <f>L21</f>
        <v>70000</v>
      </c>
      <c r="M19" s="95">
        <f>M21</f>
        <v>88000</v>
      </c>
      <c r="N19" s="95">
        <f>N21</f>
        <v>88000</v>
      </c>
    </row>
    <row r="20" spans="1:15" s="19" customFormat="1" ht="12.75" customHeight="1" x14ac:dyDescent="0.2">
      <c r="A20" s="20"/>
      <c r="B20" s="20"/>
      <c r="C20" s="21"/>
      <c r="D20" s="70"/>
      <c r="E20" s="177"/>
      <c r="F20" s="177"/>
      <c r="G20" s="177"/>
      <c r="H20" s="177"/>
      <c r="I20" s="177"/>
      <c r="J20" s="20"/>
      <c r="K20" s="47"/>
      <c r="L20" s="47"/>
      <c r="M20" s="47"/>
      <c r="N20" s="47"/>
    </row>
    <row r="21" spans="1:15" s="30" customFormat="1" ht="12.75" customHeight="1" x14ac:dyDescent="0.2">
      <c r="A21" s="22"/>
      <c r="B21" s="22">
        <v>652</v>
      </c>
      <c r="C21" s="60"/>
      <c r="D21" s="70">
        <v>43</v>
      </c>
      <c r="E21" s="166" t="s">
        <v>13</v>
      </c>
      <c r="F21" s="166"/>
      <c r="G21" s="166"/>
      <c r="H21" s="166"/>
      <c r="I21" s="166"/>
      <c r="J21" s="22"/>
      <c r="K21" s="40">
        <f>K22</f>
        <v>63512.28</v>
      </c>
      <c r="L21" s="40">
        <f>L22</f>
        <v>70000</v>
      </c>
      <c r="M21" s="40">
        <f>M22</f>
        <v>88000</v>
      </c>
      <c r="N21" s="40">
        <f>N22</f>
        <v>88000</v>
      </c>
    </row>
    <row r="22" spans="1:15" s="19" customFormat="1" ht="12.75" customHeight="1" x14ac:dyDescent="0.2">
      <c r="A22" s="20"/>
      <c r="B22" s="20"/>
      <c r="C22" s="21">
        <v>6526</v>
      </c>
      <c r="D22" s="70"/>
      <c r="E22" s="177" t="s">
        <v>14</v>
      </c>
      <c r="F22" s="177"/>
      <c r="G22" s="177"/>
      <c r="H22" s="177"/>
      <c r="I22" s="177"/>
      <c r="J22" s="20"/>
      <c r="K22" s="47">
        <v>63512.28</v>
      </c>
      <c r="L22" s="47">
        <v>70000</v>
      </c>
      <c r="M22" s="47">
        <v>88000</v>
      </c>
      <c r="N22" s="47">
        <v>88000</v>
      </c>
    </row>
    <row r="23" spans="1:15" s="19" customFormat="1" ht="8.25" customHeight="1" x14ac:dyDescent="0.2">
      <c r="A23" s="20"/>
      <c r="B23" s="20"/>
      <c r="C23" s="21"/>
      <c r="D23" s="70"/>
      <c r="E23" s="21"/>
      <c r="F23" s="21"/>
      <c r="G23" s="21"/>
      <c r="H23" s="21"/>
      <c r="I23" s="21"/>
      <c r="J23" s="20"/>
      <c r="K23" s="47"/>
      <c r="L23" s="47"/>
      <c r="M23" s="47"/>
      <c r="N23" s="47"/>
    </row>
    <row r="24" spans="1:15" s="19" customFormat="1" ht="12.75" customHeight="1" x14ac:dyDescent="0.2">
      <c r="A24" s="17">
        <v>67</v>
      </c>
      <c r="B24" s="18"/>
      <c r="C24" s="18"/>
      <c r="D24" s="74"/>
      <c r="E24" s="188" t="s">
        <v>15</v>
      </c>
      <c r="F24" s="188"/>
      <c r="G24" s="188"/>
      <c r="H24" s="188"/>
      <c r="I24" s="188"/>
      <c r="J24" s="18"/>
      <c r="K24" s="52">
        <f>K26</f>
        <v>106178.24000000001</v>
      </c>
      <c r="L24" s="52">
        <f>L26</f>
        <v>143449</v>
      </c>
      <c r="M24" s="52">
        <f>M26</f>
        <v>148649</v>
      </c>
      <c r="N24" s="52">
        <f>N26</f>
        <v>148649</v>
      </c>
    </row>
    <row r="25" spans="1:15" s="19" customFormat="1" ht="8.25" customHeight="1" x14ac:dyDescent="0.2">
      <c r="A25" s="20"/>
      <c r="B25" s="20"/>
      <c r="C25" s="20"/>
      <c r="D25" s="70"/>
      <c r="E25" s="177"/>
      <c r="F25" s="177"/>
      <c r="G25" s="177"/>
      <c r="H25" s="177"/>
      <c r="I25" s="177"/>
      <c r="J25" s="20"/>
      <c r="K25" s="47"/>
      <c r="L25" s="47"/>
      <c r="M25" s="47"/>
      <c r="N25" s="47"/>
    </row>
    <row r="26" spans="1:15" s="30" customFormat="1" ht="23.25" customHeight="1" x14ac:dyDescent="0.2">
      <c r="A26" s="22"/>
      <c r="B26" s="61">
        <v>671</v>
      </c>
      <c r="C26" s="22"/>
      <c r="D26" s="75">
        <v>11</v>
      </c>
      <c r="E26" s="195" t="s">
        <v>16</v>
      </c>
      <c r="F26" s="195"/>
      <c r="G26" s="195"/>
      <c r="H26" s="195"/>
      <c r="I26" s="195"/>
      <c r="J26" s="22"/>
      <c r="K26" s="62">
        <f>K27</f>
        <v>106178.24000000001</v>
      </c>
      <c r="L26" s="62">
        <f>L27</f>
        <v>143449</v>
      </c>
      <c r="M26" s="62">
        <f>M27</f>
        <v>148649</v>
      </c>
      <c r="N26" s="62">
        <f>N27</f>
        <v>148649</v>
      </c>
    </row>
    <row r="27" spans="1:15" s="19" customFormat="1" ht="14.25" customHeight="1" x14ac:dyDescent="0.2">
      <c r="A27" s="20"/>
      <c r="B27" s="58"/>
      <c r="C27" s="20">
        <v>6711</v>
      </c>
      <c r="D27" s="70"/>
      <c r="E27" s="199" t="s">
        <v>17</v>
      </c>
      <c r="F27" s="199"/>
      <c r="G27" s="199"/>
      <c r="H27" s="199"/>
      <c r="I27" s="199"/>
      <c r="J27" s="20"/>
      <c r="K27" s="59">
        <v>106178.24000000001</v>
      </c>
      <c r="L27" s="59">
        <v>143449</v>
      </c>
      <c r="M27" s="59">
        <v>148649</v>
      </c>
      <c r="N27" s="59">
        <v>148649</v>
      </c>
    </row>
    <row r="28" spans="1:15" ht="12.75" customHeight="1" x14ac:dyDescent="0.25">
      <c r="A28" s="5"/>
      <c r="B28" s="5"/>
      <c r="C28" s="5"/>
      <c r="D28" s="91"/>
      <c r="E28" s="171"/>
      <c r="F28" s="171"/>
      <c r="G28" s="171"/>
      <c r="H28" s="171"/>
      <c r="I28" s="171"/>
      <c r="J28" s="5"/>
      <c r="K28" s="8"/>
      <c r="L28" s="8"/>
      <c r="M28" s="8"/>
      <c r="N28" s="8"/>
    </row>
    <row r="29" spans="1:15" ht="12.75" customHeight="1" x14ac:dyDescent="0.25">
      <c r="A29" s="1"/>
      <c r="B29" s="1"/>
      <c r="C29" s="1"/>
      <c r="D29" s="111"/>
      <c r="E29" s="175"/>
      <c r="F29" s="175"/>
      <c r="G29" s="175"/>
      <c r="H29" s="175"/>
      <c r="I29" s="175"/>
      <c r="J29" s="1"/>
      <c r="K29" s="53"/>
      <c r="L29" s="53"/>
      <c r="M29" s="53"/>
      <c r="N29" s="53"/>
    </row>
    <row r="30" spans="1:15" s="1" customFormat="1" ht="12.75" customHeight="1" x14ac:dyDescent="0.25">
      <c r="D30" s="197" t="s">
        <v>127</v>
      </c>
      <c r="E30" s="197"/>
      <c r="F30" s="197"/>
      <c r="G30" s="197"/>
      <c r="H30" s="197"/>
      <c r="I30" s="197"/>
      <c r="K30" s="53">
        <f>SUM(K32)</f>
        <v>164691.52000000002</v>
      </c>
      <c r="L30" s="53">
        <f>SUM(L32)</f>
        <v>214450</v>
      </c>
      <c r="M30" s="53">
        <f>SUM(M32)</f>
        <v>237650</v>
      </c>
      <c r="N30" s="53">
        <f>SUM(N32)</f>
        <v>237650</v>
      </c>
      <c r="O30" s="53"/>
    </row>
    <row r="31" spans="1:15" s="1" customFormat="1" ht="5.25" customHeight="1" x14ac:dyDescent="0.2">
      <c r="D31" s="111"/>
      <c r="E31" s="200"/>
      <c r="F31" s="200"/>
      <c r="G31" s="200"/>
      <c r="H31" s="200"/>
      <c r="I31" s="200"/>
      <c r="K31" s="7"/>
      <c r="L31" s="7"/>
      <c r="M31" s="7"/>
      <c r="N31" s="7"/>
    </row>
    <row r="32" spans="1:15" s="1" customFormat="1" ht="12.75" customHeight="1" x14ac:dyDescent="0.25">
      <c r="A32" s="23">
        <v>3</v>
      </c>
      <c r="B32" s="23"/>
      <c r="C32" s="23"/>
      <c r="D32" s="215"/>
      <c r="E32" s="193" t="s">
        <v>18</v>
      </c>
      <c r="F32" s="193"/>
      <c r="G32" s="193"/>
      <c r="H32" s="193"/>
      <c r="I32" s="193"/>
      <c r="J32" s="101"/>
      <c r="K32" s="45">
        <f>SUM(K34+K45+K74)</f>
        <v>164691.52000000002</v>
      </c>
      <c r="L32" s="45">
        <f>SUM(L34+L45+L74)</f>
        <v>214450</v>
      </c>
      <c r="M32" s="45">
        <f>SUM(M34+M45+M74)</f>
        <v>237650</v>
      </c>
      <c r="N32" s="45">
        <f>SUM(N34+N45+N74)</f>
        <v>237650</v>
      </c>
    </row>
    <row r="33" spans="1:14" ht="6.75" customHeight="1" x14ac:dyDescent="0.25">
      <c r="A33" s="3"/>
      <c r="B33" s="1"/>
      <c r="C33" s="1"/>
      <c r="D33" s="111"/>
      <c r="E33" s="200"/>
      <c r="F33" s="200"/>
      <c r="G33" s="200"/>
      <c r="H33" s="200"/>
      <c r="I33" s="200"/>
      <c r="J33" s="1"/>
      <c r="K33" s="7"/>
      <c r="L33" s="7"/>
      <c r="M33" s="7"/>
      <c r="N33" s="7"/>
    </row>
    <row r="34" spans="1:14" s="19" customFormat="1" ht="12.75" customHeight="1" x14ac:dyDescent="0.2">
      <c r="A34" s="24">
        <v>31</v>
      </c>
      <c r="B34" s="25" t="s">
        <v>0</v>
      </c>
      <c r="C34" s="25"/>
      <c r="D34" s="216"/>
      <c r="E34" s="192" t="s">
        <v>19</v>
      </c>
      <c r="F34" s="192"/>
      <c r="G34" s="192"/>
      <c r="H34" s="192"/>
      <c r="I34" s="192"/>
      <c r="J34" s="26"/>
      <c r="K34" s="49">
        <f>SUM(K36+K39+K42)</f>
        <v>95341.52</v>
      </c>
      <c r="L34" s="49">
        <f t="shared" ref="L34:N34" si="0">SUM(L36+L39+L42)</f>
        <v>139300</v>
      </c>
      <c r="M34" s="49">
        <f t="shared" si="0"/>
        <v>156500</v>
      </c>
      <c r="N34" s="49">
        <f t="shared" si="0"/>
        <v>156500</v>
      </c>
    </row>
    <row r="35" spans="1:14" s="19" customFormat="1" ht="12.75" customHeight="1" x14ac:dyDescent="0.2">
      <c r="D35" s="67"/>
      <c r="E35" s="164"/>
      <c r="F35" s="164"/>
      <c r="G35" s="164"/>
      <c r="H35" s="164"/>
      <c r="I35" s="164"/>
      <c r="K35" s="41"/>
      <c r="L35" s="41"/>
      <c r="M35" s="41"/>
      <c r="N35" s="41"/>
    </row>
    <row r="36" spans="1:14" s="19" customFormat="1" ht="12.75" customHeight="1" x14ac:dyDescent="0.2">
      <c r="B36" s="28">
        <v>311</v>
      </c>
      <c r="D36" s="67"/>
      <c r="E36" s="167" t="s">
        <v>20</v>
      </c>
      <c r="F36" s="167"/>
      <c r="G36" s="167"/>
      <c r="H36" s="167"/>
      <c r="I36" s="167"/>
      <c r="K36" s="46">
        <f>K112</f>
        <v>76000</v>
      </c>
      <c r="L36" s="46">
        <v>112000</v>
      </c>
      <c r="M36" s="46">
        <v>127000</v>
      </c>
      <c r="N36" s="46">
        <v>127000</v>
      </c>
    </row>
    <row r="37" spans="1:14" s="19" customFormat="1" ht="12.75" customHeight="1" x14ac:dyDescent="0.2">
      <c r="C37" s="27">
        <v>3111</v>
      </c>
      <c r="D37" s="67"/>
      <c r="E37" s="164" t="s">
        <v>21</v>
      </c>
      <c r="F37" s="164"/>
      <c r="G37" s="164"/>
      <c r="H37" s="164"/>
      <c r="I37" s="164"/>
      <c r="J37" s="27"/>
      <c r="K37" s="41">
        <f>K113</f>
        <v>76000</v>
      </c>
      <c r="L37" s="41">
        <v>112000</v>
      </c>
      <c r="M37" s="41">
        <v>127000</v>
      </c>
      <c r="N37" s="41">
        <v>127000</v>
      </c>
    </row>
    <row r="38" spans="1:14" s="19" customFormat="1" ht="7.5" customHeight="1" x14ac:dyDescent="0.2">
      <c r="C38" s="27"/>
      <c r="D38" s="67"/>
      <c r="E38" s="164"/>
      <c r="F38" s="164"/>
      <c r="G38" s="164"/>
      <c r="H38" s="164"/>
      <c r="I38" s="164"/>
      <c r="K38" s="41"/>
      <c r="L38" s="41"/>
      <c r="M38" s="41"/>
      <c r="N38" s="41"/>
    </row>
    <row r="39" spans="1:14" s="19" customFormat="1" ht="12.75" customHeight="1" x14ac:dyDescent="0.2">
      <c r="B39" s="28">
        <v>312</v>
      </c>
      <c r="C39" s="27"/>
      <c r="D39" s="67"/>
      <c r="E39" s="167" t="s">
        <v>22</v>
      </c>
      <c r="F39" s="167"/>
      <c r="G39" s="167"/>
      <c r="H39" s="167"/>
      <c r="I39" s="167"/>
      <c r="J39" s="56"/>
      <c r="K39" s="46">
        <f>K115</f>
        <v>6801.52</v>
      </c>
      <c r="L39" s="46">
        <v>8300</v>
      </c>
      <c r="M39" s="46">
        <v>8500</v>
      </c>
      <c r="N39" s="107">
        <v>8500</v>
      </c>
    </row>
    <row r="40" spans="1:14" s="19" customFormat="1" ht="12.75" customHeight="1" x14ac:dyDescent="0.2">
      <c r="B40" s="28"/>
      <c r="C40" s="27">
        <v>3121</v>
      </c>
      <c r="D40" s="67"/>
      <c r="E40" s="177" t="s">
        <v>22</v>
      </c>
      <c r="F40" s="177"/>
      <c r="G40" s="177"/>
      <c r="H40" s="177"/>
      <c r="I40" s="177"/>
      <c r="J40" s="56"/>
      <c r="K40" s="41">
        <v>6801.52</v>
      </c>
      <c r="L40" s="41">
        <v>8300</v>
      </c>
      <c r="M40" s="41">
        <v>8500</v>
      </c>
      <c r="N40" s="41">
        <v>8500</v>
      </c>
    </row>
    <row r="41" spans="1:14" s="19" customFormat="1" ht="9" customHeight="1" x14ac:dyDescent="0.2">
      <c r="C41" s="27"/>
      <c r="D41" s="67"/>
      <c r="E41" s="164"/>
      <c r="F41" s="164"/>
      <c r="G41" s="164"/>
      <c r="H41" s="164"/>
      <c r="I41" s="164"/>
      <c r="K41" s="41"/>
      <c r="L41" s="41"/>
      <c r="M41" s="41"/>
      <c r="N41" s="41"/>
    </row>
    <row r="42" spans="1:14" s="19" customFormat="1" ht="12.75" customHeight="1" x14ac:dyDescent="0.2">
      <c r="B42" s="28">
        <v>313</v>
      </c>
      <c r="C42" s="27"/>
      <c r="D42" s="67"/>
      <c r="E42" s="167" t="s">
        <v>23</v>
      </c>
      <c r="F42" s="167"/>
      <c r="G42" s="167"/>
      <c r="H42" s="167"/>
      <c r="I42" s="167"/>
      <c r="J42" s="56"/>
      <c r="K42" s="46">
        <f>K119</f>
        <v>12540</v>
      </c>
      <c r="L42" s="46">
        <v>19000</v>
      </c>
      <c r="M42" s="46">
        <v>21000</v>
      </c>
      <c r="N42" s="107">
        <v>21000</v>
      </c>
    </row>
    <row r="43" spans="1:14" s="19" customFormat="1" ht="12.75" customHeight="1" x14ac:dyDescent="0.2">
      <c r="C43" s="27">
        <v>3132</v>
      </c>
      <c r="D43" s="67"/>
      <c r="E43" s="164" t="s">
        <v>24</v>
      </c>
      <c r="F43" s="164"/>
      <c r="G43" s="164"/>
      <c r="H43" s="164"/>
      <c r="I43" s="164"/>
      <c r="J43" s="27"/>
      <c r="K43" s="41">
        <f>K120</f>
        <v>12540</v>
      </c>
      <c r="L43" s="41">
        <v>19000</v>
      </c>
      <c r="M43" s="41">
        <v>21000</v>
      </c>
      <c r="N43" s="41">
        <v>21000</v>
      </c>
    </row>
    <row r="44" spans="1:14" s="19" customFormat="1" ht="6" customHeight="1" x14ac:dyDescent="0.2">
      <c r="A44" s="28"/>
      <c r="C44" s="27"/>
      <c r="D44" s="67"/>
      <c r="E44" s="164"/>
      <c r="F44" s="164"/>
      <c r="G44" s="164"/>
      <c r="H44" s="164"/>
      <c r="I44" s="164"/>
      <c r="K44" s="41"/>
      <c r="L44" s="41"/>
      <c r="M44" s="41"/>
      <c r="N44" s="41"/>
    </row>
    <row r="45" spans="1:14" s="19" customFormat="1" ht="12.75" customHeight="1" x14ac:dyDescent="0.2">
      <c r="A45" s="24">
        <v>32</v>
      </c>
      <c r="B45" s="24"/>
      <c r="C45" s="26"/>
      <c r="D45" s="216"/>
      <c r="E45" s="165" t="s">
        <v>25</v>
      </c>
      <c r="F45" s="165"/>
      <c r="G45" s="165"/>
      <c r="H45" s="165"/>
      <c r="I45" s="165"/>
      <c r="J45" s="24"/>
      <c r="K45" s="49">
        <f>SUM(K47+K52+K60+K69)</f>
        <v>68600</v>
      </c>
      <c r="L45" s="49">
        <f>SUM(L47+L52+L60+L69)</f>
        <v>74400</v>
      </c>
      <c r="M45" s="49">
        <f t="shared" ref="M45:N45" si="1">SUM(M47+M52+M60+M69)</f>
        <v>80400</v>
      </c>
      <c r="N45" s="49">
        <f t="shared" si="1"/>
        <v>80400</v>
      </c>
    </row>
    <row r="46" spans="1:14" s="19" customFormat="1" ht="6" customHeight="1" x14ac:dyDescent="0.2">
      <c r="C46" s="27"/>
      <c r="D46" s="67"/>
      <c r="E46" s="164"/>
      <c r="F46" s="164"/>
      <c r="G46" s="164"/>
      <c r="H46" s="164"/>
      <c r="I46" s="164"/>
      <c r="K46" s="41"/>
      <c r="L46" s="41"/>
      <c r="M46" s="41"/>
      <c r="N46" s="41"/>
    </row>
    <row r="47" spans="1:14" s="19" customFormat="1" ht="12.75" customHeight="1" x14ac:dyDescent="0.2">
      <c r="B47" s="28">
        <v>321</v>
      </c>
      <c r="C47" s="27"/>
      <c r="D47" s="221"/>
      <c r="E47" s="167" t="s">
        <v>26</v>
      </c>
      <c r="F47" s="167"/>
      <c r="G47" s="167"/>
      <c r="H47" s="167"/>
      <c r="I47" s="167"/>
      <c r="J47" s="56"/>
      <c r="K47" s="46">
        <f>SUM(K48:K50)</f>
        <v>11600</v>
      </c>
      <c r="L47" s="46">
        <f>SUM(L48:L50)</f>
        <v>12100</v>
      </c>
      <c r="M47" s="46">
        <f t="shared" ref="M47:N47" si="2">SUM(M48:M50)</f>
        <v>12100</v>
      </c>
      <c r="N47" s="46">
        <f t="shared" si="2"/>
        <v>12100</v>
      </c>
    </row>
    <row r="48" spans="1:14" s="19" customFormat="1" ht="12.75" customHeight="1" x14ac:dyDescent="0.2">
      <c r="C48" s="27">
        <v>3212</v>
      </c>
      <c r="D48" s="221">
        <v>6746.34</v>
      </c>
      <c r="E48" s="164" t="s">
        <v>27</v>
      </c>
      <c r="F48" s="164"/>
      <c r="G48" s="164"/>
      <c r="H48" s="164"/>
      <c r="I48" s="164"/>
      <c r="K48" s="41">
        <f>K125</f>
        <v>11000</v>
      </c>
      <c r="L48" s="41">
        <f>L125</f>
        <v>11000</v>
      </c>
      <c r="M48" s="41">
        <f>M125+M126</f>
        <v>11000</v>
      </c>
      <c r="N48" s="41">
        <f>N125+N126</f>
        <v>11000</v>
      </c>
    </row>
    <row r="49" spans="2:14" s="19" customFormat="1" ht="12.75" customHeight="1" x14ac:dyDescent="0.2">
      <c r="C49" s="27">
        <v>3213</v>
      </c>
      <c r="D49" s="221">
        <v>125</v>
      </c>
      <c r="E49" s="164" t="s">
        <v>28</v>
      </c>
      <c r="F49" s="164"/>
      <c r="G49" s="164"/>
      <c r="H49" s="164"/>
      <c r="I49" s="164"/>
      <c r="J49" s="27"/>
      <c r="K49" s="41">
        <f>K127</f>
        <v>100</v>
      </c>
      <c r="L49" s="41">
        <v>1000</v>
      </c>
      <c r="M49" s="41">
        <v>1000</v>
      </c>
      <c r="N49" s="41">
        <v>1000</v>
      </c>
    </row>
    <row r="50" spans="2:14" s="19" customFormat="1" ht="12.75" customHeight="1" x14ac:dyDescent="0.2">
      <c r="C50" s="27">
        <v>3214</v>
      </c>
      <c r="D50" s="221"/>
      <c r="E50" s="27" t="s">
        <v>29</v>
      </c>
      <c r="F50" s="27"/>
      <c r="G50" s="27"/>
      <c r="H50" s="27"/>
      <c r="I50" s="27"/>
      <c r="J50" s="27"/>
      <c r="K50" s="41">
        <v>500</v>
      </c>
      <c r="L50" s="41">
        <v>100</v>
      </c>
      <c r="M50" s="41">
        <v>100</v>
      </c>
      <c r="N50" s="41">
        <v>100</v>
      </c>
    </row>
    <row r="51" spans="2:14" s="19" customFormat="1" ht="6.75" customHeight="1" x14ac:dyDescent="0.2">
      <c r="C51" s="27"/>
      <c r="D51" s="221"/>
      <c r="E51" s="164"/>
      <c r="F51" s="164"/>
      <c r="G51" s="164"/>
      <c r="H51" s="164"/>
      <c r="I51" s="164"/>
      <c r="K51" s="41"/>
      <c r="L51" s="41"/>
      <c r="M51" s="41"/>
      <c r="N51" s="41"/>
    </row>
    <row r="52" spans="2:14" s="19" customFormat="1" ht="12.75" customHeight="1" x14ac:dyDescent="0.2">
      <c r="B52" s="28">
        <v>322</v>
      </c>
      <c r="C52" s="27"/>
      <c r="D52" s="221"/>
      <c r="E52" s="167" t="s">
        <v>30</v>
      </c>
      <c r="F52" s="167"/>
      <c r="G52" s="167"/>
      <c r="H52" s="167"/>
      <c r="I52" s="167"/>
      <c r="J52" s="56"/>
      <c r="K52" s="46">
        <f>SUM(K53:K58)</f>
        <v>34700</v>
      </c>
      <c r="L52" s="46">
        <f>SUM(L53:L58)</f>
        <v>34700</v>
      </c>
      <c r="M52" s="46">
        <f>SUM(M53:M58)</f>
        <v>40700</v>
      </c>
      <c r="N52" s="107">
        <f>SUM(N53:N58)</f>
        <v>40700</v>
      </c>
    </row>
    <row r="53" spans="2:14" s="19" customFormat="1" ht="12.75" customHeight="1" x14ac:dyDescent="0.2">
      <c r="C53" s="27">
        <v>3221</v>
      </c>
      <c r="D53" s="221">
        <v>2163.94</v>
      </c>
      <c r="E53" s="164" t="s">
        <v>31</v>
      </c>
      <c r="F53" s="164"/>
      <c r="G53" s="164"/>
      <c r="H53" s="164"/>
      <c r="I53" s="164"/>
      <c r="J53" s="27"/>
      <c r="K53" s="41">
        <v>3500</v>
      </c>
      <c r="L53" s="41">
        <v>3500</v>
      </c>
      <c r="M53" s="41">
        <v>3500</v>
      </c>
      <c r="N53" s="41">
        <v>3500</v>
      </c>
    </row>
    <row r="54" spans="2:14" s="19" customFormat="1" ht="12.75" customHeight="1" x14ac:dyDescent="0.2">
      <c r="C54" s="27">
        <v>3222</v>
      </c>
      <c r="D54" s="221">
        <v>16281.52</v>
      </c>
      <c r="E54" s="164" t="s">
        <v>32</v>
      </c>
      <c r="F54" s="164"/>
      <c r="G54" s="164"/>
      <c r="H54" s="164"/>
      <c r="I54" s="164"/>
      <c r="K54" s="41">
        <v>24000</v>
      </c>
      <c r="L54" s="41">
        <v>24000</v>
      </c>
      <c r="M54" s="41">
        <v>30000</v>
      </c>
      <c r="N54" s="41">
        <v>30000</v>
      </c>
    </row>
    <row r="55" spans="2:14" s="19" customFormat="1" ht="12.75" customHeight="1" x14ac:dyDescent="0.2">
      <c r="C55" s="27">
        <v>3223</v>
      </c>
      <c r="D55" s="221">
        <v>2924.88</v>
      </c>
      <c r="E55" s="164" t="s">
        <v>33</v>
      </c>
      <c r="F55" s="164"/>
      <c r="G55" s="164"/>
      <c r="H55" s="164"/>
      <c r="I55" s="164"/>
      <c r="J55" s="27"/>
      <c r="K55" s="41">
        <f t="shared" ref="K55:N58" si="3">K134</f>
        <v>6500</v>
      </c>
      <c r="L55" s="41">
        <f t="shared" si="3"/>
        <v>6500</v>
      </c>
      <c r="M55" s="41">
        <f t="shared" si="3"/>
        <v>6500</v>
      </c>
      <c r="N55" s="41">
        <f t="shared" si="3"/>
        <v>6500</v>
      </c>
    </row>
    <row r="56" spans="2:14" s="19" customFormat="1" ht="12.75" customHeight="1" x14ac:dyDescent="0.2">
      <c r="C56" s="27">
        <v>3224</v>
      </c>
      <c r="D56" s="221">
        <v>143.34</v>
      </c>
      <c r="E56" s="164" t="s">
        <v>34</v>
      </c>
      <c r="F56" s="164"/>
      <c r="G56" s="164"/>
      <c r="H56" s="164"/>
      <c r="I56" s="164"/>
      <c r="J56" s="27"/>
      <c r="K56" s="41">
        <f t="shared" si="3"/>
        <v>200</v>
      </c>
      <c r="L56" s="41">
        <f t="shared" si="3"/>
        <v>200</v>
      </c>
      <c r="M56" s="41">
        <f t="shared" si="3"/>
        <v>200</v>
      </c>
      <c r="N56" s="41">
        <f t="shared" si="3"/>
        <v>200</v>
      </c>
    </row>
    <row r="57" spans="2:14" s="19" customFormat="1" ht="12.75" customHeight="1" x14ac:dyDescent="0.2">
      <c r="C57" s="27">
        <v>3225</v>
      </c>
      <c r="D57" s="221"/>
      <c r="E57" s="164" t="s">
        <v>35</v>
      </c>
      <c r="F57" s="164"/>
      <c r="G57" s="164"/>
      <c r="H57" s="164"/>
      <c r="I57" s="164"/>
      <c r="J57" s="27"/>
      <c r="K57" s="41">
        <f t="shared" si="3"/>
        <v>200</v>
      </c>
      <c r="L57" s="41">
        <f t="shared" si="3"/>
        <v>200</v>
      </c>
      <c r="M57" s="41">
        <f t="shared" si="3"/>
        <v>200</v>
      </c>
      <c r="N57" s="41">
        <f t="shared" si="3"/>
        <v>200</v>
      </c>
    </row>
    <row r="58" spans="2:14" s="19" customFormat="1" ht="12.75" customHeight="1" x14ac:dyDescent="0.2">
      <c r="C58" s="27">
        <v>3227</v>
      </c>
      <c r="D58" s="221">
        <v>120</v>
      </c>
      <c r="E58" s="164" t="s">
        <v>36</v>
      </c>
      <c r="F58" s="164"/>
      <c r="G58" s="164"/>
      <c r="H58" s="164"/>
      <c r="I58" s="164"/>
      <c r="J58" s="27"/>
      <c r="K58" s="41">
        <f t="shared" si="3"/>
        <v>300</v>
      </c>
      <c r="L58" s="41">
        <f t="shared" si="3"/>
        <v>300</v>
      </c>
      <c r="M58" s="41">
        <f t="shared" si="3"/>
        <v>300</v>
      </c>
      <c r="N58" s="41">
        <f t="shared" si="3"/>
        <v>300</v>
      </c>
    </row>
    <row r="59" spans="2:14" s="19" customFormat="1" ht="6.75" customHeight="1" x14ac:dyDescent="0.2">
      <c r="C59" s="27"/>
      <c r="D59" s="221"/>
      <c r="E59" s="164"/>
      <c r="F59" s="164"/>
      <c r="G59" s="164"/>
      <c r="H59" s="164"/>
      <c r="I59" s="164"/>
      <c r="K59" s="41"/>
      <c r="L59" s="41"/>
      <c r="M59" s="41"/>
      <c r="N59" s="41"/>
    </row>
    <row r="60" spans="2:14" s="19" customFormat="1" ht="12.75" customHeight="1" x14ac:dyDescent="0.2">
      <c r="B60" s="28">
        <v>323</v>
      </c>
      <c r="C60" s="27"/>
      <c r="D60" s="221"/>
      <c r="E60" s="167" t="s">
        <v>37</v>
      </c>
      <c r="F60" s="167"/>
      <c r="G60" s="167"/>
      <c r="H60" s="167"/>
      <c r="I60" s="167"/>
      <c r="J60" s="56"/>
      <c r="K60" s="46">
        <f>SUM(K61:K67)</f>
        <v>17300</v>
      </c>
      <c r="L60" s="46">
        <f>SUM(L61:L67)</f>
        <v>21600</v>
      </c>
      <c r="M60" s="46">
        <f>SUM(M61:M67)</f>
        <v>21600</v>
      </c>
      <c r="N60" s="107">
        <f>SUM(N61:N67)</f>
        <v>21600</v>
      </c>
    </row>
    <row r="61" spans="2:14" s="19" customFormat="1" ht="12.75" customHeight="1" x14ac:dyDescent="0.2">
      <c r="B61" s="28"/>
      <c r="C61" s="27">
        <v>3231</v>
      </c>
      <c r="D61" s="221">
        <v>387.13</v>
      </c>
      <c r="E61" s="164" t="s">
        <v>38</v>
      </c>
      <c r="F61" s="164"/>
      <c r="G61" s="164"/>
      <c r="H61" s="164"/>
      <c r="I61" s="164"/>
      <c r="J61" s="56"/>
      <c r="K61" s="41">
        <f>K140</f>
        <v>1000</v>
      </c>
      <c r="L61" s="41">
        <f t="shared" ref="L61:N61" si="4">L140</f>
        <v>1000</v>
      </c>
      <c r="M61" s="41">
        <f t="shared" si="4"/>
        <v>1000</v>
      </c>
      <c r="N61" s="41">
        <f t="shared" si="4"/>
        <v>1000</v>
      </c>
    </row>
    <row r="62" spans="2:14" s="19" customFormat="1" ht="12.75" customHeight="1" x14ac:dyDescent="0.2">
      <c r="B62" s="28"/>
      <c r="C62" s="27">
        <v>3233</v>
      </c>
      <c r="D62" s="221">
        <v>790</v>
      </c>
      <c r="E62" s="27" t="s">
        <v>110</v>
      </c>
      <c r="F62" s="27"/>
      <c r="G62" s="27"/>
      <c r="H62" s="27"/>
      <c r="I62" s="27"/>
      <c r="J62" s="56"/>
      <c r="K62" s="41">
        <v>0</v>
      </c>
      <c r="L62" s="41">
        <v>1500</v>
      </c>
      <c r="M62" s="41">
        <v>1500</v>
      </c>
      <c r="N62" s="41">
        <v>1500</v>
      </c>
    </row>
    <row r="63" spans="2:14" s="19" customFormat="1" ht="12.75" customHeight="1" x14ac:dyDescent="0.2">
      <c r="C63" s="27">
        <v>3234</v>
      </c>
      <c r="D63" s="221">
        <v>5539.75</v>
      </c>
      <c r="E63" s="164" t="s">
        <v>39</v>
      </c>
      <c r="F63" s="164"/>
      <c r="G63" s="164"/>
      <c r="H63" s="164"/>
      <c r="I63" s="164"/>
      <c r="J63" s="27"/>
      <c r="K63" s="41">
        <f t="shared" ref="K63" si="5">K142</f>
        <v>6000</v>
      </c>
      <c r="L63" s="41">
        <f t="shared" ref="L63:N63" si="6">L142</f>
        <v>6000</v>
      </c>
      <c r="M63" s="41">
        <f t="shared" si="6"/>
        <v>6000</v>
      </c>
      <c r="N63" s="41">
        <f t="shared" si="6"/>
        <v>6000</v>
      </c>
    </row>
    <row r="64" spans="2:14" s="19" customFormat="1" ht="12.75" customHeight="1" x14ac:dyDescent="0.2">
      <c r="C64" s="27">
        <v>3236</v>
      </c>
      <c r="D64" s="221"/>
      <c r="E64" s="27" t="s">
        <v>104</v>
      </c>
      <c r="F64" s="27"/>
      <c r="G64" s="27"/>
      <c r="H64" s="27"/>
      <c r="I64" s="27"/>
      <c r="J64" s="27"/>
      <c r="K64" s="41">
        <v>700</v>
      </c>
      <c r="L64" s="41">
        <v>700</v>
      </c>
      <c r="M64" s="41">
        <v>700</v>
      </c>
      <c r="N64" s="41">
        <v>700</v>
      </c>
    </row>
    <row r="65" spans="1:16" s="19" customFormat="1" ht="12.75" customHeight="1" x14ac:dyDescent="0.2">
      <c r="C65" s="27">
        <v>3237</v>
      </c>
      <c r="D65" s="221">
        <v>11459.9</v>
      </c>
      <c r="E65" s="164" t="s">
        <v>40</v>
      </c>
      <c r="F65" s="164"/>
      <c r="G65" s="164"/>
      <c r="H65" s="164"/>
      <c r="I65" s="164"/>
      <c r="J65" s="27"/>
      <c r="K65" s="41">
        <v>8000</v>
      </c>
      <c r="L65" s="41">
        <v>10800</v>
      </c>
      <c r="M65" s="41">
        <v>10800</v>
      </c>
      <c r="N65" s="41">
        <v>10800</v>
      </c>
    </row>
    <row r="66" spans="1:16" s="55" customFormat="1" ht="12.75" customHeight="1" x14ac:dyDescent="0.2">
      <c r="A66" s="19"/>
      <c r="B66" s="19"/>
      <c r="C66" s="27">
        <v>3238</v>
      </c>
      <c r="D66" s="221"/>
      <c r="E66" s="164" t="s">
        <v>41</v>
      </c>
      <c r="F66" s="164"/>
      <c r="G66" s="164"/>
      <c r="H66" s="164"/>
      <c r="I66" s="164"/>
      <c r="J66" s="19"/>
      <c r="K66" s="41">
        <f t="shared" ref="K66:N67" si="7">K145</f>
        <v>100</v>
      </c>
      <c r="L66" s="41">
        <f t="shared" si="7"/>
        <v>100</v>
      </c>
      <c r="M66" s="41">
        <f t="shared" si="7"/>
        <v>100</v>
      </c>
      <c r="N66" s="41">
        <f t="shared" si="7"/>
        <v>100</v>
      </c>
    </row>
    <row r="67" spans="1:16" s="19" customFormat="1" ht="12.75" customHeight="1" x14ac:dyDescent="0.2">
      <c r="C67" s="27">
        <v>3239</v>
      </c>
      <c r="D67" s="221">
        <v>1318.31</v>
      </c>
      <c r="E67" s="164" t="s">
        <v>42</v>
      </c>
      <c r="F67" s="164"/>
      <c r="G67" s="164"/>
      <c r="H67" s="164"/>
      <c r="I67" s="164"/>
      <c r="J67" s="27"/>
      <c r="K67" s="41">
        <f t="shared" si="7"/>
        <v>1500</v>
      </c>
      <c r="L67" s="41">
        <f t="shared" si="7"/>
        <v>1500</v>
      </c>
      <c r="M67" s="41">
        <f t="shared" si="7"/>
        <v>1500</v>
      </c>
      <c r="N67" s="41">
        <f t="shared" si="7"/>
        <v>1500</v>
      </c>
    </row>
    <row r="68" spans="1:16" s="19" customFormat="1" ht="5.25" customHeight="1" x14ac:dyDescent="0.2">
      <c r="C68" s="27"/>
      <c r="D68" s="221"/>
      <c r="E68" s="27"/>
      <c r="F68" s="27"/>
      <c r="G68" s="27"/>
      <c r="H68" s="27"/>
      <c r="I68" s="27"/>
      <c r="J68" s="27"/>
      <c r="K68" s="41"/>
      <c r="L68" s="41"/>
      <c r="M68" s="41"/>
      <c r="N68" s="41"/>
    </row>
    <row r="69" spans="1:16" s="19" customFormat="1" ht="12.75" customHeight="1" x14ac:dyDescent="0.2">
      <c r="B69" s="28">
        <v>329</v>
      </c>
      <c r="D69" s="221"/>
      <c r="E69" s="167" t="s">
        <v>43</v>
      </c>
      <c r="F69" s="167"/>
      <c r="G69" s="167"/>
      <c r="H69" s="167"/>
      <c r="I69" s="167"/>
      <c r="J69" s="56"/>
      <c r="K69" s="46">
        <f>K148</f>
        <v>5000</v>
      </c>
      <c r="L69" s="46">
        <f>L70+L71+L72</f>
        <v>6000</v>
      </c>
      <c r="M69" s="46">
        <f t="shared" ref="M69:N69" si="8">M70+M71+M72</f>
        <v>6000</v>
      </c>
      <c r="N69" s="107">
        <f t="shared" si="8"/>
        <v>6000</v>
      </c>
    </row>
    <row r="70" spans="1:16" s="19" customFormat="1" ht="12.75" customHeight="1" x14ac:dyDescent="0.2">
      <c r="B70" s="28"/>
      <c r="C70" s="27">
        <v>3291</v>
      </c>
      <c r="D70" s="221">
        <v>1373.64</v>
      </c>
      <c r="E70" s="105" t="s">
        <v>103</v>
      </c>
      <c r="F70" s="105"/>
      <c r="G70" s="105"/>
      <c r="H70" s="105"/>
      <c r="I70" s="105"/>
      <c r="J70" s="105"/>
      <c r="K70" s="106">
        <v>1000</v>
      </c>
      <c r="L70" s="106">
        <v>2000</v>
      </c>
      <c r="M70" s="41">
        <v>2000</v>
      </c>
      <c r="N70" s="41">
        <v>2000</v>
      </c>
    </row>
    <row r="71" spans="1:16" s="19" customFormat="1" ht="12.75" customHeight="1" x14ac:dyDescent="0.2">
      <c r="B71" s="29"/>
      <c r="C71" s="27">
        <v>3292</v>
      </c>
      <c r="D71" s="221"/>
      <c r="E71" s="164" t="s">
        <v>44</v>
      </c>
      <c r="F71" s="164"/>
      <c r="G71" s="164"/>
      <c r="H71" s="164"/>
      <c r="I71" s="164"/>
      <c r="J71" s="27"/>
      <c r="K71" s="41">
        <f t="shared" ref="K71:N72" si="9">K150</f>
        <v>1000</v>
      </c>
      <c r="L71" s="41">
        <f t="shared" si="9"/>
        <v>1000</v>
      </c>
      <c r="M71" s="41">
        <f t="shared" si="9"/>
        <v>1000</v>
      </c>
      <c r="N71" s="41">
        <f t="shared" si="9"/>
        <v>1000</v>
      </c>
    </row>
    <row r="72" spans="1:16" s="19" customFormat="1" ht="12.75" customHeight="1" x14ac:dyDescent="0.2">
      <c r="C72" s="27">
        <v>3299</v>
      </c>
      <c r="D72" s="221">
        <v>2353.4699999999998</v>
      </c>
      <c r="E72" s="164" t="s">
        <v>43</v>
      </c>
      <c r="F72" s="164"/>
      <c r="G72" s="164"/>
      <c r="H72" s="164"/>
      <c r="I72" s="164"/>
      <c r="J72" s="27"/>
      <c r="K72" s="41">
        <f t="shared" si="9"/>
        <v>3000</v>
      </c>
      <c r="L72" s="41">
        <f t="shared" si="9"/>
        <v>3000</v>
      </c>
      <c r="M72" s="41">
        <f t="shared" si="9"/>
        <v>3000</v>
      </c>
      <c r="N72" s="41">
        <f t="shared" si="9"/>
        <v>3000</v>
      </c>
    </row>
    <row r="73" spans="1:16" s="19" customFormat="1" ht="6.75" customHeight="1" x14ac:dyDescent="0.2">
      <c r="C73" s="27"/>
      <c r="D73" s="67"/>
      <c r="E73" s="164"/>
      <c r="F73" s="164"/>
      <c r="G73" s="164"/>
      <c r="H73" s="164"/>
      <c r="I73" s="164"/>
      <c r="K73" s="41"/>
      <c r="L73" s="41"/>
      <c r="M73" s="41"/>
      <c r="N73" s="41"/>
    </row>
    <row r="74" spans="1:16" s="19" customFormat="1" ht="12.75" customHeight="1" x14ac:dyDescent="0.2">
      <c r="A74" s="24">
        <v>34</v>
      </c>
      <c r="B74" s="25"/>
      <c r="C74" s="31"/>
      <c r="D74" s="216"/>
      <c r="E74" s="165" t="s">
        <v>45</v>
      </c>
      <c r="F74" s="165"/>
      <c r="G74" s="165"/>
      <c r="H74" s="165"/>
      <c r="I74" s="165"/>
      <c r="J74" s="24"/>
      <c r="K74" s="49">
        <f>K153</f>
        <v>750</v>
      </c>
      <c r="L74" s="49">
        <f>L153</f>
        <v>750</v>
      </c>
      <c r="M74" s="49">
        <f>M153</f>
        <v>750</v>
      </c>
      <c r="N74" s="49">
        <f>N153</f>
        <v>750</v>
      </c>
    </row>
    <row r="75" spans="1:16" s="19" customFormat="1" ht="6.75" customHeight="1" x14ac:dyDescent="0.2">
      <c r="C75" s="27"/>
      <c r="D75" s="67"/>
      <c r="E75" s="164"/>
      <c r="F75" s="164"/>
      <c r="G75" s="164"/>
      <c r="H75" s="164"/>
      <c r="I75" s="164"/>
      <c r="K75" s="41"/>
      <c r="L75" s="41"/>
      <c r="M75" s="41"/>
      <c r="N75" s="41"/>
    </row>
    <row r="76" spans="1:16" s="19" customFormat="1" ht="12.75" customHeight="1" x14ac:dyDescent="0.2">
      <c r="B76" s="30">
        <v>343</v>
      </c>
      <c r="C76" s="27"/>
      <c r="D76" s="67"/>
      <c r="E76" s="167" t="s">
        <v>46</v>
      </c>
      <c r="F76" s="167"/>
      <c r="G76" s="167"/>
      <c r="H76" s="167"/>
      <c r="I76" s="167"/>
      <c r="J76" s="30"/>
      <c r="K76" s="46">
        <f t="shared" ref="K76:N77" si="10">K155</f>
        <v>750</v>
      </c>
      <c r="L76" s="46">
        <f t="shared" si="10"/>
        <v>750</v>
      </c>
      <c r="M76" s="46">
        <f t="shared" si="10"/>
        <v>750</v>
      </c>
      <c r="N76" s="46">
        <f t="shared" si="10"/>
        <v>750</v>
      </c>
    </row>
    <row r="77" spans="1:16" s="19" customFormat="1" ht="12.75" customHeight="1" x14ac:dyDescent="0.2">
      <c r="C77" s="27">
        <v>3431</v>
      </c>
      <c r="D77" s="67">
        <v>566.41999999999996</v>
      </c>
      <c r="E77" s="164" t="s">
        <v>47</v>
      </c>
      <c r="F77" s="164"/>
      <c r="G77" s="164"/>
      <c r="H77" s="164"/>
      <c r="I77" s="164"/>
      <c r="J77" s="27"/>
      <c r="K77" s="41">
        <f t="shared" si="10"/>
        <v>750</v>
      </c>
      <c r="L77" s="41">
        <f t="shared" si="10"/>
        <v>750</v>
      </c>
      <c r="M77" s="41">
        <f t="shared" si="10"/>
        <v>750</v>
      </c>
      <c r="N77" s="41">
        <f t="shared" si="10"/>
        <v>750</v>
      </c>
    </row>
    <row r="78" spans="1:16" s="19" customFormat="1" ht="12.75" customHeight="1" x14ac:dyDescent="0.2">
      <c r="C78" s="27"/>
      <c r="D78" s="67"/>
      <c r="E78" s="27"/>
      <c r="F78" s="27"/>
      <c r="G78" s="27"/>
      <c r="H78" s="27"/>
      <c r="I78" s="27"/>
      <c r="K78" s="41"/>
      <c r="L78" s="41"/>
      <c r="M78" s="41"/>
      <c r="N78" s="41"/>
    </row>
    <row r="79" spans="1:16" s="19" customFormat="1" ht="64.5" customHeight="1" x14ac:dyDescent="0.2">
      <c r="C79" s="27"/>
      <c r="D79" s="67"/>
      <c r="E79" s="27"/>
      <c r="F79" s="27"/>
      <c r="G79" s="27"/>
      <c r="H79" s="27"/>
      <c r="I79" s="27"/>
      <c r="K79" s="41"/>
      <c r="L79" s="41"/>
      <c r="M79" s="41"/>
      <c r="N79" s="41"/>
    </row>
    <row r="80" spans="1:16" s="19" customFormat="1" ht="12.75" customHeight="1" x14ac:dyDescent="0.25">
      <c r="A80" s="194" t="s">
        <v>109</v>
      </c>
      <c r="B80" s="149"/>
      <c r="C80" s="149"/>
      <c r="D80" s="149"/>
      <c r="E80" s="149"/>
      <c r="F80" s="149"/>
      <c r="G80" s="149"/>
      <c r="H80" s="149"/>
      <c r="I80" s="149"/>
      <c r="J80" s="50"/>
      <c r="K80"/>
      <c r="L80"/>
      <c r="M80"/>
      <c r="N80"/>
      <c r="O80"/>
      <c r="P80"/>
    </row>
    <row r="81" spans="1:17" s="19" customFormat="1" ht="12.75" customHeight="1" x14ac:dyDescent="0.2">
      <c r="A81" s="5"/>
      <c r="B81" s="5"/>
      <c r="C81" s="5"/>
      <c r="D81" s="171"/>
      <c r="E81" s="171"/>
      <c r="F81" s="171"/>
      <c r="G81" s="171"/>
      <c r="H81" s="171"/>
      <c r="I81" s="5"/>
      <c r="J81" s="5"/>
      <c r="K81" s="5"/>
      <c r="L81" s="5"/>
      <c r="M81" s="5"/>
      <c r="N81" s="5"/>
      <c r="O81" s="5"/>
      <c r="P81" s="5"/>
    </row>
    <row r="82" spans="1:17" s="1" customFormat="1" ht="12.75" customHeight="1" x14ac:dyDescent="0.25">
      <c r="A82" s="78">
        <v>9</v>
      </c>
      <c r="B82" s="79"/>
      <c r="C82" s="79"/>
      <c r="D82" s="203" t="s">
        <v>48</v>
      </c>
      <c r="E82" s="203"/>
      <c r="F82" s="203"/>
      <c r="G82" s="203"/>
      <c r="H82" s="203"/>
      <c r="I82" s="80"/>
      <c r="J82" s="81"/>
      <c r="K82" s="103">
        <f>SUM(K84)</f>
        <v>-6000</v>
      </c>
      <c r="L82" s="103">
        <v>0</v>
      </c>
      <c r="M82" s="103">
        <f>SUM(M84)</f>
        <v>0</v>
      </c>
      <c r="N82" s="103">
        <f>SUM(N84)</f>
        <v>0</v>
      </c>
      <c r="O82" s="83"/>
      <c r="P82" s="83"/>
      <c r="Q82" s="84"/>
    </row>
    <row r="83" spans="1:17" s="1" customFormat="1" ht="12.75" customHeight="1" x14ac:dyDescent="0.25">
      <c r="A83" s="69"/>
      <c r="B83" s="76"/>
      <c r="C83" s="76"/>
      <c r="D83" s="176"/>
      <c r="E83" s="176"/>
      <c r="F83" s="176"/>
      <c r="G83" s="176"/>
      <c r="H83" s="176"/>
      <c r="I83" s="5"/>
      <c r="J83" s="6"/>
      <c r="K83" s="40"/>
      <c r="L83" s="40"/>
      <c r="M83" s="40"/>
      <c r="N83" s="104"/>
      <c r="O83" s="82"/>
      <c r="P83" s="82"/>
      <c r="Q83" s="84"/>
    </row>
    <row r="84" spans="1:17" s="1" customFormat="1" ht="12.75" customHeight="1" x14ac:dyDescent="0.25">
      <c r="A84" s="85">
        <v>92</v>
      </c>
      <c r="B84" s="86"/>
      <c r="C84" s="86"/>
      <c r="D84" s="202" t="s">
        <v>49</v>
      </c>
      <c r="E84" s="202"/>
      <c r="F84" s="202"/>
      <c r="G84" s="202"/>
      <c r="H84" s="202"/>
      <c r="I84" s="86"/>
      <c r="J84" s="87"/>
      <c r="K84" s="52">
        <f>K86</f>
        <v>-6000</v>
      </c>
      <c r="L84" s="52">
        <v>0</v>
      </c>
      <c r="M84" s="52">
        <f>M86</f>
        <v>0</v>
      </c>
      <c r="N84" s="52">
        <f>N86</f>
        <v>0</v>
      </c>
      <c r="O84" s="83"/>
      <c r="P84" s="83"/>
      <c r="Q84" s="84"/>
    </row>
    <row r="85" spans="1:17" s="1" customFormat="1" ht="12.75" customHeight="1" x14ac:dyDescent="0.2">
      <c r="A85" s="5"/>
      <c r="B85" s="5"/>
      <c r="C85" s="5"/>
      <c r="D85" s="171"/>
      <c r="E85" s="171"/>
      <c r="F85" s="171"/>
      <c r="G85" s="171"/>
      <c r="H85" s="171"/>
      <c r="I85" s="5"/>
      <c r="J85" s="8"/>
      <c r="K85" s="47"/>
      <c r="L85" s="47"/>
      <c r="M85" s="47"/>
      <c r="N85" s="19"/>
      <c r="O85" s="88"/>
      <c r="P85" s="88"/>
      <c r="Q85" s="84"/>
    </row>
    <row r="86" spans="1:17" s="1" customFormat="1" ht="12.75" customHeight="1" x14ac:dyDescent="0.25">
      <c r="A86" s="5"/>
      <c r="B86" s="4">
        <v>922</v>
      </c>
      <c r="C86" s="4"/>
      <c r="D86" s="5"/>
      <c r="E86" s="176" t="s">
        <v>50</v>
      </c>
      <c r="F86" s="176"/>
      <c r="G86" s="176"/>
      <c r="H86" s="176"/>
      <c r="I86" s="176"/>
      <c r="J86" s="6"/>
      <c r="K86" s="40">
        <f>K87+K88</f>
        <v>-6000</v>
      </c>
      <c r="L86" s="40">
        <v>0</v>
      </c>
      <c r="M86" s="40">
        <f>M87+M88</f>
        <v>0</v>
      </c>
      <c r="N86" s="73">
        <v>0</v>
      </c>
      <c r="O86" s="83"/>
      <c r="P86" s="83"/>
      <c r="Q86" s="84"/>
    </row>
    <row r="87" spans="1:17" s="1" customFormat="1" ht="12.75" customHeight="1" x14ac:dyDescent="0.2">
      <c r="A87" s="5"/>
      <c r="B87" s="5"/>
      <c r="C87" s="77">
        <v>9221</v>
      </c>
      <c r="D87" s="91">
        <v>11</v>
      </c>
      <c r="E87" s="171" t="s">
        <v>51</v>
      </c>
      <c r="F87" s="171"/>
      <c r="G87" s="171"/>
      <c r="H87" s="171"/>
      <c r="I87" s="171"/>
      <c r="J87" s="7"/>
      <c r="K87" s="41">
        <v>-3839.24</v>
      </c>
      <c r="L87" s="41">
        <v>0</v>
      </c>
      <c r="M87" s="41">
        <v>0</v>
      </c>
      <c r="N87" s="73">
        <v>0</v>
      </c>
      <c r="O87" s="88"/>
      <c r="P87" s="89"/>
      <c r="Q87" s="84"/>
    </row>
    <row r="88" spans="1:17" s="1" customFormat="1" ht="12.75" customHeight="1" x14ac:dyDescent="0.2">
      <c r="A88" s="5"/>
      <c r="B88" s="5"/>
      <c r="C88" s="77">
        <v>9221</v>
      </c>
      <c r="D88" s="91">
        <v>43</v>
      </c>
      <c r="E88" s="171" t="s">
        <v>51</v>
      </c>
      <c r="F88" s="171"/>
      <c r="G88" s="171"/>
      <c r="H88" s="171"/>
      <c r="I88" s="171"/>
      <c r="J88" s="7"/>
      <c r="K88" s="41">
        <v>-2160.7600000000002</v>
      </c>
      <c r="L88" s="41">
        <v>0</v>
      </c>
      <c r="M88" s="41">
        <v>0</v>
      </c>
      <c r="N88" s="73">
        <v>0</v>
      </c>
      <c r="O88" s="88"/>
      <c r="P88" s="89"/>
      <c r="Q88" s="84"/>
    </row>
    <row r="89" spans="1:17" s="1" customFormat="1" ht="12.75" customHeight="1" x14ac:dyDescent="0.25">
      <c r="A89" s="5"/>
      <c r="B89" s="5"/>
      <c r="C89" s="5"/>
      <c r="D89" s="171"/>
      <c r="E89" s="171"/>
      <c r="F89" s="171"/>
      <c r="G89" s="171"/>
      <c r="H89" s="171"/>
      <c r="I89" s="5"/>
      <c r="J89" s="8"/>
      <c r="K89" s="8"/>
      <c r="L89" s="8"/>
      <c r="M89" s="8"/>
      <c r="N89"/>
      <c r="O89" s="8"/>
      <c r="P89" s="8"/>
    </row>
    <row r="90" spans="1:17" s="19" customFormat="1" ht="13.5" customHeight="1" x14ac:dyDescent="0.2">
      <c r="C90" s="27"/>
      <c r="D90" s="67"/>
      <c r="E90" s="27"/>
      <c r="F90" s="27"/>
      <c r="G90" s="27"/>
      <c r="H90" s="27"/>
      <c r="I90" s="27"/>
      <c r="K90" s="41"/>
      <c r="L90" s="41"/>
      <c r="M90" s="41"/>
      <c r="N90" s="41"/>
    </row>
    <row r="91" spans="1:17" ht="12.75" customHeight="1" x14ac:dyDescent="0.25">
      <c r="A91" s="170" t="s">
        <v>52</v>
      </c>
      <c r="B91" s="170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</row>
    <row r="92" spans="1:17" ht="6.75" customHeight="1" x14ac:dyDescent="0.25">
      <c r="A92" s="5"/>
      <c r="B92" s="5"/>
      <c r="C92" s="5"/>
      <c r="D92" s="91"/>
      <c r="E92" s="77"/>
      <c r="F92" s="77"/>
      <c r="G92" s="77"/>
      <c r="H92" s="77"/>
      <c r="I92" s="77"/>
      <c r="J92" s="5"/>
      <c r="K92" s="8"/>
      <c r="L92" s="8"/>
      <c r="M92" s="8"/>
      <c r="N92" s="8"/>
    </row>
    <row r="93" spans="1:17" s="20" customFormat="1" ht="12.75" customHeight="1" x14ac:dyDescent="0.2">
      <c r="A93" s="171" t="s">
        <v>115</v>
      </c>
      <c r="B93" s="171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</row>
    <row r="94" spans="1:17" ht="12.75" customHeight="1" x14ac:dyDescent="0.25">
      <c r="A94" s="20"/>
      <c r="B94" s="20"/>
      <c r="C94" s="20"/>
      <c r="D94" s="70"/>
      <c r="E94" s="21"/>
      <c r="F94" s="21"/>
      <c r="G94" s="21"/>
      <c r="H94" s="21"/>
      <c r="I94" s="21"/>
      <c r="J94" s="20"/>
      <c r="K94" s="47"/>
      <c r="L94" s="47"/>
      <c r="M94" s="47"/>
      <c r="N94" s="47"/>
    </row>
    <row r="95" spans="1:17" ht="12.75" customHeight="1" x14ac:dyDescent="0.25">
      <c r="A95" s="175" t="s">
        <v>53</v>
      </c>
      <c r="B95" s="175"/>
      <c r="C95" s="175"/>
      <c r="D95" s="175"/>
      <c r="E95" s="175"/>
      <c r="F95" s="175"/>
      <c r="G95" s="175"/>
      <c r="H95" s="175"/>
      <c r="I95" s="175"/>
      <c r="J95" s="175"/>
      <c r="K95" s="175"/>
      <c r="L95" s="175"/>
      <c r="M95" s="175"/>
    </row>
    <row r="96" spans="1:17" ht="9" customHeight="1" x14ac:dyDescent="0.25">
      <c r="A96" s="175"/>
      <c r="B96" s="175"/>
      <c r="C96" s="175"/>
      <c r="D96" s="175"/>
      <c r="E96" s="175"/>
      <c r="F96" s="175"/>
      <c r="G96" s="175"/>
      <c r="H96" s="175"/>
      <c r="I96" s="175"/>
      <c r="J96" s="175"/>
      <c r="K96" s="175"/>
      <c r="L96" s="175"/>
      <c r="M96" s="175"/>
    </row>
    <row r="97" spans="1:17" ht="24" customHeight="1" x14ac:dyDescent="0.25">
      <c r="A97" s="57" t="s">
        <v>6</v>
      </c>
      <c r="B97" s="57"/>
      <c r="C97" s="57"/>
      <c r="D97" s="217" t="s">
        <v>54</v>
      </c>
      <c r="E97" s="168" t="s">
        <v>8</v>
      </c>
      <c r="F97" s="168"/>
      <c r="G97" s="168"/>
      <c r="H97" s="168"/>
      <c r="I97" s="168"/>
      <c r="J97" s="102"/>
      <c r="K97" s="65" t="s">
        <v>111</v>
      </c>
      <c r="L97" s="65" t="s">
        <v>107</v>
      </c>
      <c r="M97" s="65" t="s">
        <v>106</v>
      </c>
      <c r="N97" s="65" t="s">
        <v>129</v>
      </c>
    </row>
    <row r="98" spans="1:17" ht="10.5" customHeight="1" x14ac:dyDescent="0.25">
      <c r="A98" s="4"/>
      <c r="B98" s="5"/>
      <c r="C98" s="5"/>
      <c r="D98" s="91"/>
      <c r="E98" s="5"/>
      <c r="F98" s="5"/>
      <c r="G98" s="5"/>
      <c r="H98" s="5"/>
      <c r="I98" s="5"/>
      <c r="J98" s="5"/>
      <c r="K98" s="66"/>
      <c r="L98" s="66"/>
      <c r="M98" s="66"/>
      <c r="N98" s="66"/>
    </row>
    <row r="99" spans="1:17" s="1" customFormat="1" ht="12.75" customHeight="1" x14ac:dyDescent="0.25">
      <c r="A99" s="5"/>
      <c r="B99" s="5"/>
      <c r="C99" s="169" t="s">
        <v>55</v>
      </c>
      <c r="D99" s="169"/>
      <c r="E99" s="150"/>
      <c r="F99" s="150"/>
      <c r="G99" s="150"/>
      <c r="H99" s="150"/>
      <c r="I99" s="150"/>
      <c r="J99" s="4"/>
      <c r="K99" s="6">
        <f>K101</f>
        <v>164691.52000000002</v>
      </c>
      <c r="L99" s="6">
        <f>L101</f>
        <v>214450</v>
      </c>
      <c r="M99" s="6">
        <f>M101</f>
        <v>237650</v>
      </c>
      <c r="N99" s="6">
        <f>N101</f>
        <v>237650</v>
      </c>
    </row>
    <row r="100" spans="1:17" s="1" customFormat="1" ht="9" customHeight="1" x14ac:dyDescent="0.25">
      <c r="A100" s="5"/>
      <c r="B100" s="4"/>
      <c r="C100" s="5"/>
      <c r="D100" s="91"/>
      <c r="E100" s="5"/>
      <c r="F100" s="5"/>
      <c r="G100" s="5"/>
      <c r="H100" s="5"/>
      <c r="I100" s="5"/>
      <c r="J100" s="5"/>
      <c r="K100" s="8"/>
      <c r="L100" s="8"/>
      <c r="M100" s="8"/>
      <c r="N100" s="8"/>
    </row>
    <row r="101" spans="1:17" s="1" customFormat="1" ht="12.75" customHeight="1" x14ac:dyDescent="0.25">
      <c r="A101" s="32"/>
      <c r="B101" s="172" t="s">
        <v>56</v>
      </c>
      <c r="C101" s="172"/>
      <c r="D101" s="172"/>
      <c r="E101" s="172"/>
      <c r="F101" s="172"/>
      <c r="G101" s="172"/>
      <c r="H101" s="172"/>
      <c r="I101" s="172"/>
      <c r="J101" s="32"/>
      <c r="K101" s="33">
        <f>SUM(K103)</f>
        <v>164691.52000000002</v>
      </c>
      <c r="L101" s="33">
        <f>SUM(L103)</f>
        <v>214450</v>
      </c>
      <c r="M101" s="33">
        <f>SUM(M103)</f>
        <v>237650</v>
      </c>
      <c r="N101" s="33">
        <f>SUM(N103)</f>
        <v>237650</v>
      </c>
    </row>
    <row r="102" spans="1:17" ht="12.75" customHeight="1" x14ac:dyDescent="0.25">
      <c r="A102" s="11"/>
      <c r="B102" s="12"/>
      <c r="C102" s="12"/>
      <c r="D102" s="218"/>
      <c r="E102" s="12"/>
      <c r="F102" s="12"/>
      <c r="G102" s="12"/>
      <c r="H102" s="12"/>
      <c r="I102" s="12"/>
      <c r="J102" s="11"/>
      <c r="K102" s="13"/>
      <c r="L102" s="13"/>
      <c r="M102" s="13"/>
      <c r="N102" s="13"/>
    </row>
    <row r="103" spans="1:17" s="19" customFormat="1" ht="12.75" customHeight="1" x14ac:dyDescent="0.2">
      <c r="A103" s="34"/>
      <c r="B103" s="190" t="s">
        <v>57</v>
      </c>
      <c r="C103" s="191"/>
      <c r="D103" s="29"/>
      <c r="E103" s="173" t="s">
        <v>58</v>
      </c>
      <c r="F103" s="174"/>
      <c r="G103" s="174"/>
      <c r="H103" s="174"/>
      <c r="I103" s="174"/>
      <c r="J103" s="22"/>
      <c r="K103" s="40">
        <f>SUM(K105)</f>
        <v>164691.52000000002</v>
      </c>
      <c r="L103" s="40">
        <f>SUM(L105)</f>
        <v>214450</v>
      </c>
      <c r="M103" s="40">
        <f>SUM(M105)</f>
        <v>237650</v>
      </c>
      <c r="N103" s="40">
        <f>SUM(N105)</f>
        <v>237650</v>
      </c>
    </row>
    <row r="104" spans="1:17" s="19" customFormat="1" ht="12.75" customHeight="1" x14ac:dyDescent="0.2">
      <c r="A104" s="20"/>
      <c r="B104" s="166"/>
      <c r="C104" s="167"/>
      <c r="D104" s="27"/>
      <c r="E104" s="164"/>
      <c r="F104" s="164"/>
      <c r="G104" s="164"/>
      <c r="H104" s="164"/>
      <c r="I104" s="164"/>
      <c r="J104" s="20"/>
      <c r="K104" s="47"/>
      <c r="L104" s="47"/>
      <c r="M104" s="47"/>
      <c r="N104" s="47"/>
    </row>
    <row r="105" spans="1:17" s="19" customFormat="1" ht="12.75" customHeight="1" x14ac:dyDescent="0.2">
      <c r="A105" s="20"/>
      <c r="B105" s="179" t="s">
        <v>59</v>
      </c>
      <c r="C105" s="180"/>
      <c r="D105" s="219"/>
      <c r="E105" s="35" t="s">
        <v>60</v>
      </c>
      <c r="F105" s="182" t="s">
        <v>61</v>
      </c>
      <c r="G105" s="174"/>
      <c r="H105" s="174"/>
      <c r="I105" s="174"/>
      <c r="J105" s="34"/>
      <c r="K105" s="48">
        <f>K106</f>
        <v>164691.52000000002</v>
      </c>
      <c r="L105" s="48">
        <f>L106</f>
        <v>214450</v>
      </c>
      <c r="M105" s="48">
        <f>M106</f>
        <v>237650</v>
      </c>
      <c r="N105" s="48">
        <f>N106</f>
        <v>237650</v>
      </c>
    </row>
    <row r="106" spans="1:17" s="19" customFormat="1" ht="12.75" customHeight="1" x14ac:dyDescent="0.2">
      <c r="A106" s="20"/>
      <c r="B106" s="166" t="s">
        <v>62</v>
      </c>
      <c r="C106" s="167"/>
      <c r="D106" s="27"/>
      <c r="E106" s="36" t="s">
        <v>63</v>
      </c>
      <c r="F106" s="178" t="s">
        <v>64</v>
      </c>
      <c r="G106" s="174"/>
      <c r="H106" s="174"/>
      <c r="I106" s="174"/>
      <c r="J106" s="20"/>
      <c r="K106" s="47">
        <f>K110+K122+K153</f>
        <v>164691.52000000002</v>
      </c>
      <c r="L106" s="47">
        <f>L110+L122+L153</f>
        <v>214450</v>
      </c>
      <c r="M106" s="47">
        <f>M110+M122+M153</f>
        <v>237650</v>
      </c>
      <c r="N106" s="47">
        <f>N110+N122+N153</f>
        <v>237650</v>
      </c>
    </row>
    <row r="107" spans="1:17" s="19" customFormat="1" ht="12.75" customHeight="1" x14ac:dyDescent="0.2">
      <c r="A107" s="20"/>
      <c r="B107" s="22" t="s">
        <v>65</v>
      </c>
      <c r="C107" s="20"/>
      <c r="D107" s="70"/>
      <c r="E107" s="181" t="s">
        <v>66</v>
      </c>
      <c r="F107" s="174"/>
      <c r="G107" s="174"/>
      <c r="H107" s="174"/>
      <c r="I107" s="174"/>
      <c r="K107" s="41">
        <f>K113+K116+K120+K125</f>
        <v>102340</v>
      </c>
      <c r="L107" s="41">
        <f>L113+L116+L120+L125</f>
        <v>143450</v>
      </c>
      <c r="M107" s="41">
        <f>M113+M116+M120+M125</f>
        <v>148650</v>
      </c>
      <c r="N107" s="41">
        <f>N113+N116+N120+N125</f>
        <v>148650</v>
      </c>
      <c r="Q107" s="90"/>
    </row>
    <row r="108" spans="1:17" s="19" customFormat="1" ht="12.75" customHeight="1" x14ac:dyDescent="0.2">
      <c r="A108" s="20"/>
      <c r="B108" s="22"/>
      <c r="C108" s="20"/>
      <c r="D108" s="70"/>
      <c r="E108" s="92" t="s">
        <v>113</v>
      </c>
      <c r="K108" s="41">
        <v>1000</v>
      </c>
      <c r="L108" s="41">
        <v>1000</v>
      </c>
      <c r="M108" s="41">
        <v>1000</v>
      </c>
      <c r="N108" s="41">
        <v>1000</v>
      </c>
      <c r="Q108" s="90"/>
    </row>
    <row r="109" spans="1:17" s="19" customFormat="1" ht="12.75" customHeight="1" x14ac:dyDescent="0.2">
      <c r="A109" s="20"/>
      <c r="B109" s="22"/>
      <c r="C109" s="20"/>
      <c r="D109" s="70"/>
      <c r="E109" s="92" t="s">
        <v>67</v>
      </c>
      <c r="K109" s="41">
        <f t="shared" ref="K109:L109" si="11">K117+K126+K127+K128+K131+K133+K134+K135+K136+K137+K140+K141+K142+K143+K144+K145+K146+K149+K150+K151+K156</f>
        <v>61351.520000000004</v>
      </c>
      <c r="L109" s="41">
        <f t="shared" si="11"/>
        <v>70000</v>
      </c>
      <c r="M109" s="41">
        <f>M117+M126+M127+M128+M131+M133+M134+M135+M136+M137+M140+M141+M142+M143+M144+M145+M146+M149+M150+M151+M156</f>
        <v>88000</v>
      </c>
      <c r="N109" s="41">
        <f>N117+N126+N127+N128+N131+N133+N134+N135+N136+N137+N140+N141+N142+N143+N144+N145+N146+N149+N150+N151+N156</f>
        <v>88000</v>
      </c>
      <c r="Q109" s="90"/>
    </row>
    <row r="110" spans="1:17" s="19" customFormat="1" ht="12.75" customHeight="1" x14ac:dyDescent="0.2">
      <c r="A110" s="37">
        <v>31</v>
      </c>
      <c r="B110" s="38" t="s">
        <v>0</v>
      </c>
      <c r="C110" s="38"/>
      <c r="D110" s="71"/>
      <c r="E110" s="186" t="s">
        <v>68</v>
      </c>
      <c r="F110" s="186"/>
      <c r="G110" s="186"/>
      <c r="H110" s="186"/>
      <c r="I110" s="186"/>
      <c r="J110" s="38"/>
      <c r="K110" s="43">
        <f>K112+K115+K119</f>
        <v>95341.52</v>
      </c>
      <c r="L110" s="43">
        <f>L112+L115+L119</f>
        <v>139300</v>
      </c>
      <c r="M110" s="43">
        <f>M112+M115+M119</f>
        <v>156500</v>
      </c>
      <c r="N110" s="43">
        <f>N112+N115+N119</f>
        <v>156500</v>
      </c>
    </row>
    <row r="111" spans="1:17" s="19" customFormat="1" ht="7.5" customHeight="1" x14ac:dyDescent="0.2">
      <c r="A111" s="22"/>
      <c r="B111" s="20"/>
      <c r="C111" s="20"/>
      <c r="D111" s="70"/>
      <c r="E111" s="177"/>
      <c r="F111" s="177"/>
      <c r="G111" s="177"/>
      <c r="H111" s="177"/>
      <c r="I111" s="177"/>
      <c r="J111" s="20"/>
      <c r="K111" s="47"/>
      <c r="L111" s="47"/>
      <c r="M111" s="47"/>
      <c r="N111" s="47"/>
    </row>
    <row r="112" spans="1:17" s="19" customFormat="1" ht="12.75" customHeight="1" x14ac:dyDescent="0.2">
      <c r="A112" s="20"/>
      <c r="B112" s="22">
        <v>311</v>
      </c>
      <c r="C112" s="20"/>
      <c r="D112" s="70"/>
      <c r="E112" s="166" t="s">
        <v>20</v>
      </c>
      <c r="F112" s="166"/>
      <c r="G112" s="166"/>
      <c r="H112" s="166"/>
      <c r="I112" s="166"/>
      <c r="J112" s="20"/>
      <c r="K112" s="40">
        <f>K113</f>
        <v>76000</v>
      </c>
      <c r="L112" s="40">
        <f>L113</f>
        <v>112000</v>
      </c>
      <c r="M112" s="40">
        <f>M113</f>
        <v>127000</v>
      </c>
      <c r="N112" s="40">
        <f>N113</f>
        <v>127000</v>
      </c>
    </row>
    <row r="113" spans="1:15" s="19" customFormat="1" ht="12.75" customHeight="1" x14ac:dyDescent="0.2">
      <c r="A113" s="20"/>
      <c r="B113" s="20"/>
      <c r="C113" s="20">
        <v>3111</v>
      </c>
      <c r="D113" s="39" t="s">
        <v>69</v>
      </c>
      <c r="E113" s="177" t="s">
        <v>70</v>
      </c>
      <c r="F113" s="177"/>
      <c r="G113" s="177"/>
      <c r="H113" s="177"/>
      <c r="I113" s="177"/>
      <c r="J113" s="20"/>
      <c r="K113" s="41">
        <v>76000</v>
      </c>
      <c r="L113" s="41">
        <v>112000</v>
      </c>
      <c r="M113" s="41">
        <v>127000</v>
      </c>
      <c r="N113" s="41">
        <v>127000</v>
      </c>
    </row>
    <row r="114" spans="1:15" s="19" customFormat="1" ht="6.75" customHeight="1" x14ac:dyDescent="0.2">
      <c r="A114" s="20"/>
      <c r="B114" s="20"/>
      <c r="C114" s="20"/>
      <c r="D114" s="39"/>
      <c r="E114" s="177"/>
      <c r="F114" s="177"/>
      <c r="G114" s="177"/>
      <c r="H114" s="177"/>
      <c r="I114" s="177"/>
      <c r="J114" s="20"/>
      <c r="K114" s="47"/>
      <c r="L114" s="47"/>
      <c r="M114" s="47"/>
      <c r="N114" s="47"/>
    </row>
    <row r="115" spans="1:15" s="19" customFormat="1" ht="12.75" customHeight="1" x14ac:dyDescent="0.2">
      <c r="A115" s="20"/>
      <c r="B115" s="22">
        <v>312</v>
      </c>
      <c r="C115" s="20"/>
      <c r="D115" s="39"/>
      <c r="E115" s="166" t="s">
        <v>71</v>
      </c>
      <c r="F115" s="166"/>
      <c r="G115" s="166"/>
      <c r="H115" s="166"/>
      <c r="I115" s="166"/>
      <c r="J115" s="20"/>
      <c r="K115" s="40">
        <f>K117+K116</f>
        <v>6801.52</v>
      </c>
      <c r="L115" s="40">
        <f>L117+L116</f>
        <v>8300</v>
      </c>
      <c r="M115" s="40">
        <f>M117+M116</f>
        <v>8500</v>
      </c>
      <c r="N115" s="40">
        <f>N117+N116</f>
        <v>8500</v>
      </c>
      <c r="O115" s="40"/>
    </row>
    <row r="116" spans="1:15" s="19" customFormat="1" ht="12.75" customHeight="1" x14ac:dyDescent="0.2">
      <c r="A116" s="20"/>
      <c r="B116" s="20"/>
      <c r="C116" s="20">
        <v>3121</v>
      </c>
      <c r="D116" s="39" t="s">
        <v>69</v>
      </c>
      <c r="E116" s="177" t="s">
        <v>71</v>
      </c>
      <c r="F116" s="177"/>
      <c r="G116" s="177"/>
      <c r="H116" s="177"/>
      <c r="I116" s="177"/>
      <c r="J116" s="20"/>
      <c r="K116" s="47">
        <v>2800</v>
      </c>
      <c r="L116" s="47">
        <v>1450</v>
      </c>
      <c r="M116" s="47">
        <v>0</v>
      </c>
      <c r="N116" s="47">
        <v>0</v>
      </c>
    </row>
    <row r="117" spans="1:15" s="19" customFormat="1" ht="12.75" customHeight="1" x14ac:dyDescent="0.2">
      <c r="A117" s="20"/>
      <c r="B117" s="20"/>
      <c r="C117" s="20">
        <v>3121</v>
      </c>
      <c r="D117" s="39" t="s">
        <v>76</v>
      </c>
      <c r="E117" s="21" t="s">
        <v>71</v>
      </c>
      <c r="F117" s="21"/>
      <c r="G117" s="21"/>
      <c r="H117" s="21"/>
      <c r="I117" s="21"/>
      <c r="J117" s="20"/>
      <c r="K117" s="47">
        <v>4001.52</v>
      </c>
      <c r="L117" s="47">
        <v>6850</v>
      </c>
      <c r="M117" s="47">
        <v>8500</v>
      </c>
      <c r="N117" s="47">
        <v>8500</v>
      </c>
    </row>
    <row r="118" spans="1:15" s="19" customFormat="1" ht="6" customHeight="1" x14ac:dyDescent="0.2">
      <c r="A118" s="20"/>
      <c r="B118" s="20"/>
      <c r="C118" s="20"/>
      <c r="D118" s="39"/>
      <c r="E118" s="177"/>
      <c r="F118" s="177"/>
      <c r="G118" s="177"/>
      <c r="H118" s="177"/>
      <c r="I118" s="177"/>
      <c r="J118" s="20"/>
      <c r="K118" s="47"/>
      <c r="L118" s="47"/>
      <c r="M118" s="47"/>
      <c r="N118" s="47"/>
    </row>
    <row r="119" spans="1:15" s="19" customFormat="1" ht="12.75" customHeight="1" x14ac:dyDescent="0.2">
      <c r="A119" s="20"/>
      <c r="B119" s="22">
        <v>313</v>
      </c>
      <c r="C119" s="20"/>
      <c r="D119" s="39"/>
      <c r="E119" s="166" t="s">
        <v>72</v>
      </c>
      <c r="F119" s="166"/>
      <c r="G119" s="166"/>
      <c r="H119" s="166"/>
      <c r="I119" s="166"/>
      <c r="J119" s="20"/>
      <c r="K119" s="40">
        <f>SUM(K120:K120)</f>
        <v>12540</v>
      </c>
      <c r="L119" s="40">
        <f>SUM(L120:L120)</f>
        <v>19000</v>
      </c>
      <c r="M119" s="40">
        <f>SUM(M120:M120)</f>
        <v>21000</v>
      </c>
      <c r="N119" s="40">
        <f>SUM(N120:N120)</f>
        <v>21000</v>
      </c>
    </row>
    <row r="120" spans="1:15" s="19" customFormat="1" ht="12.75" customHeight="1" x14ac:dyDescent="0.2">
      <c r="A120" s="20"/>
      <c r="B120" s="20"/>
      <c r="C120" s="20">
        <v>3132</v>
      </c>
      <c r="D120" s="39" t="s">
        <v>69</v>
      </c>
      <c r="E120" s="177" t="s">
        <v>73</v>
      </c>
      <c r="F120" s="177"/>
      <c r="G120" s="177"/>
      <c r="H120" s="177"/>
      <c r="I120" s="177"/>
      <c r="J120" s="20"/>
      <c r="K120" s="41">
        <v>12540</v>
      </c>
      <c r="L120" s="41">
        <v>19000</v>
      </c>
      <c r="M120" s="41">
        <v>21000</v>
      </c>
      <c r="N120" s="41">
        <v>21000</v>
      </c>
    </row>
    <row r="121" spans="1:15" s="19" customFormat="1" ht="5.25" customHeight="1" x14ac:dyDescent="0.2">
      <c r="A121" s="20"/>
      <c r="B121" s="20"/>
      <c r="C121" s="20"/>
      <c r="D121" s="39"/>
      <c r="E121" s="177"/>
      <c r="F121" s="177"/>
      <c r="G121" s="177"/>
      <c r="H121" s="177"/>
      <c r="I121" s="177"/>
      <c r="J121" s="20"/>
      <c r="K121" s="47"/>
      <c r="L121" s="47"/>
      <c r="M121" s="47"/>
      <c r="N121" s="47"/>
    </row>
    <row r="122" spans="1:15" s="19" customFormat="1" ht="12.75" customHeight="1" x14ac:dyDescent="0.2">
      <c r="A122" s="37">
        <v>32</v>
      </c>
      <c r="B122" s="38"/>
      <c r="C122" s="38"/>
      <c r="D122" s="71"/>
      <c r="E122" s="186" t="s">
        <v>74</v>
      </c>
      <c r="F122" s="186"/>
      <c r="G122" s="186"/>
      <c r="H122" s="186"/>
      <c r="I122" s="186"/>
      <c r="J122" s="38"/>
      <c r="K122" s="43">
        <f>K124+K130+K139+K148</f>
        <v>68600</v>
      </c>
      <c r="L122" s="43">
        <f>L124+L130+L139+L148</f>
        <v>74400</v>
      </c>
      <c r="M122" s="43">
        <f>M124+M130+M139+M148</f>
        <v>80400</v>
      </c>
      <c r="N122" s="43">
        <f>N124+N130+N139+N148</f>
        <v>80400</v>
      </c>
    </row>
    <row r="123" spans="1:15" s="19" customFormat="1" ht="7.5" customHeight="1" x14ac:dyDescent="0.2">
      <c r="A123" s="22"/>
      <c r="B123" s="20"/>
      <c r="C123" s="20"/>
      <c r="D123" s="70"/>
      <c r="E123" s="177"/>
      <c r="F123" s="177"/>
      <c r="G123" s="177"/>
      <c r="H123" s="177"/>
      <c r="I123" s="177"/>
      <c r="J123" s="20"/>
      <c r="K123" s="47"/>
      <c r="L123" s="47"/>
      <c r="M123" s="47"/>
      <c r="N123" s="47"/>
    </row>
    <row r="124" spans="1:15" s="19" customFormat="1" ht="12.75" customHeight="1" x14ac:dyDescent="0.2">
      <c r="A124" s="20"/>
      <c r="B124" s="22">
        <v>321</v>
      </c>
      <c r="C124" s="20"/>
      <c r="D124" s="70"/>
      <c r="E124" s="166" t="s">
        <v>26</v>
      </c>
      <c r="F124" s="166"/>
      <c r="G124" s="166"/>
      <c r="H124" s="166"/>
      <c r="I124" s="166"/>
      <c r="J124" s="20"/>
      <c r="K124" s="40">
        <f>SUM(K125:K128)</f>
        <v>11600</v>
      </c>
      <c r="L124" s="40">
        <f>SUM(L125:L128)</f>
        <v>12100</v>
      </c>
      <c r="M124" s="40">
        <f>SUM(M125:M128)</f>
        <v>12100</v>
      </c>
      <c r="N124" s="40">
        <f>SUM(N125:N128)</f>
        <v>12100</v>
      </c>
    </row>
    <row r="125" spans="1:15" s="19" customFormat="1" ht="12.75" customHeight="1" x14ac:dyDescent="0.2">
      <c r="A125" s="20"/>
      <c r="B125" s="20"/>
      <c r="C125" s="20">
        <v>3212</v>
      </c>
      <c r="D125" s="39" t="s">
        <v>69</v>
      </c>
      <c r="E125" s="177" t="s">
        <v>75</v>
      </c>
      <c r="F125" s="177"/>
      <c r="G125" s="177"/>
      <c r="H125" s="177"/>
      <c r="I125" s="177"/>
      <c r="J125" s="20"/>
      <c r="K125" s="41">
        <v>11000</v>
      </c>
      <c r="L125" s="41">
        <v>11000</v>
      </c>
      <c r="M125" s="41">
        <v>650</v>
      </c>
      <c r="N125" s="41">
        <v>650</v>
      </c>
    </row>
    <row r="126" spans="1:15" s="19" customFormat="1" ht="12.75" customHeight="1" x14ac:dyDescent="0.2">
      <c r="A126" s="20"/>
      <c r="B126" s="20"/>
      <c r="C126" s="20">
        <v>3212</v>
      </c>
      <c r="D126" s="39" t="s">
        <v>76</v>
      </c>
      <c r="E126" s="21" t="s">
        <v>75</v>
      </c>
      <c r="F126" s="21"/>
      <c r="G126" s="21"/>
      <c r="H126" s="21"/>
      <c r="I126" s="21"/>
      <c r="J126" s="20"/>
      <c r="K126" s="41">
        <v>0</v>
      </c>
      <c r="L126" s="41">
        <v>0</v>
      </c>
      <c r="M126" s="41">
        <v>10350</v>
      </c>
      <c r="N126" s="41">
        <v>10350</v>
      </c>
    </row>
    <row r="127" spans="1:15" s="19" customFormat="1" ht="12.75" customHeight="1" x14ac:dyDescent="0.2">
      <c r="A127" s="20"/>
      <c r="B127" s="20"/>
      <c r="C127" s="20">
        <v>3213</v>
      </c>
      <c r="D127" s="39" t="s">
        <v>76</v>
      </c>
      <c r="E127" s="177" t="s">
        <v>28</v>
      </c>
      <c r="F127" s="177"/>
      <c r="G127" s="177"/>
      <c r="H127" s="177"/>
      <c r="I127" s="177"/>
      <c r="J127" s="20"/>
      <c r="K127" s="47">
        <v>100</v>
      </c>
      <c r="L127" s="47">
        <v>1000</v>
      </c>
      <c r="M127" s="47">
        <v>1000</v>
      </c>
      <c r="N127" s="47">
        <v>1000</v>
      </c>
    </row>
    <row r="128" spans="1:15" s="55" customFormat="1" ht="12.75" customHeight="1" x14ac:dyDescent="0.2">
      <c r="A128" s="19"/>
      <c r="B128" s="19"/>
      <c r="C128" s="19">
        <v>3214</v>
      </c>
      <c r="D128" s="44" t="s">
        <v>76</v>
      </c>
      <c r="E128" s="164" t="s">
        <v>77</v>
      </c>
      <c r="F128" s="164"/>
      <c r="G128" s="164"/>
      <c r="H128" s="164"/>
      <c r="I128" s="164"/>
      <c r="J128" s="19"/>
      <c r="K128" s="47">
        <v>500</v>
      </c>
      <c r="L128" s="47">
        <v>100</v>
      </c>
      <c r="M128" s="47">
        <v>100</v>
      </c>
      <c r="N128" s="47">
        <v>100</v>
      </c>
    </row>
    <row r="129" spans="1:15" s="19" customFormat="1" ht="8.25" customHeight="1" x14ac:dyDescent="0.2">
      <c r="A129" s="20"/>
      <c r="B129" s="20"/>
      <c r="C129" s="20"/>
      <c r="D129" s="39"/>
      <c r="E129" s="177"/>
      <c r="F129" s="177"/>
      <c r="G129" s="177"/>
      <c r="H129" s="177"/>
      <c r="I129" s="177"/>
      <c r="J129" s="20"/>
      <c r="K129" s="47"/>
      <c r="L129" s="47"/>
      <c r="M129" s="47"/>
      <c r="N129" s="47"/>
    </row>
    <row r="130" spans="1:15" s="19" customFormat="1" ht="12.75" customHeight="1" x14ac:dyDescent="0.2">
      <c r="A130" s="20"/>
      <c r="B130" s="22">
        <v>322</v>
      </c>
      <c r="C130" s="20"/>
      <c r="D130" s="39"/>
      <c r="E130" s="166" t="s">
        <v>30</v>
      </c>
      <c r="F130" s="166"/>
      <c r="G130" s="166"/>
      <c r="H130" s="166"/>
      <c r="I130" s="166"/>
      <c r="J130" s="20"/>
      <c r="K130" s="40">
        <f>SUM(K131:K137)</f>
        <v>34700</v>
      </c>
      <c r="L130" s="40">
        <f>SUM(L131:L137)</f>
        <v>34700</v>
      </c>
      <c r="M130" s="40">
        <f>SUM(M131:M137)</f>
        <v>40700</v>
      </c>
      <c r="N130" s="40">
        <f>SUM(N131:N137)</f>
        <v>40700</v>
      </c>
    </row>
    <row r="131" spans="1:15" s="19" customFormat="1" ht="12.75" customHeight="1" x14ac:dyDescent="0.2">
      <c r="A131" s="20"/>
      <c r="B131" s="20"/>
      <c r="C131" s="20">
        <v>3221</v>
      </c>
      <c r="D131" s="39" t="s">
        <v>76</v>
      </c>
      <c r="E131" s="177" t="s">
        <v>31</v>
      </c>
      <c r="F131" s="177"/>
      <c r="G131" s="177"/>
      <c r="H131" s="177"/>
      <c r="I131" s="177"/>
      <c r="J131" s="20"/>
      <c r="K131" s="41">
        <v>2500</v>
      </c>
      <c r="L131" s="41">
        <v>2500</v>
      </c>
      <c r="M131" s="41">
        <v>2500</v>
      </c>
      <c r="N131" s="41">
        <v>2500</v>
      </c>
    </row>
    <row r="132" spans="1:15" s="19" customFormat="1" ht="12.75" customHeight="1" x14ac:dyDescent="0.2">
      <c r="A132" s="20"/>
      <c r="B132" s="20"/>
      <c r="C132" s="20">
        <v>3221</v>
      </c>
      <c r="D132" s="39" t="s">
        <v>105</v>
      </c>
      <c r="E132" s="21" t="s">
        <v>31</v>
      </c>
      <c r="F132" s="21"/>
      <c r="G132" s="21"/>
      <c r="H132" s="21"/>
      <c r="I132" s="21"/>
      <c r="J132" s="20"/>
      <c r="K132" s="41">
        <v>1000</v>
      </c>
      <c r="L132" s="41">
        <v>1000</v>
      </c>
      <c r="M132" s="41">
        <v>1000</v>
      </c>
      <c r="N132" s="41">
        <v>1000</v>
      </c>
    </row>
    <row r="133" spans="1:15" s="19" customFormat="1" ht="12.75" customHeight="1" x14ac:dyDescent="0.2">
      <c r="A133" s="20"/>
      <c r="B133" s="20"/>
      <c r="C133" s="20">
        <v>3222</v>
      </c>
      <c r="D133" s="39" t="s">
        <v>76</v>
      </c>
      <c r="E133" s="177" t="s">
        <v>32</v>
      </c>
      <c r="F133" s="177"/>
      <c r="G133" s="177"/>
      <c r="H133" s="177"/>
      <c r="I133" s="177"/>
      <c r="J133" s="20"/>
      <c r="K133" s="41">
        <v>24000</v>
      </c>
      <c r="L133" s="41">
        <v>24000</v>
      </c>
      <c r="M133" s="41">
        <v>30000</v>
      </c>
      <c r="N133" s="41">
        <v>30000</v>
      </c>
    </row>
    <row r="134" spans="1:15" s="19" customFormat="1" ht="12.75" customHeight="1" x14ac:dyDescent="0.2">
      <c r="A134" s="20"/>
      <c r="B134" s="20"/>
      <c r="C134" s="20">
        <v>3223</v>
      </c>
      <c r="D134" s="39" t="s">
        <v>76</v>
      </c>
      <c r="E134" s="177" t="s">
        <v>78</v>
      </c>
      <c r="F134" s="177"/>
      <c r="G134" s="177"/>
      <c r="H134" s="177"/>
      <c r="I134" s="177"/>
      <c r="J134" s="20"/>
      <c r="K134" s="47">
        <v>6500</v>
      </c>
      <c r="L134" s="47">
        <v>6500</v>
      </c>
      <c r="M134" s="47">
        <v>6500</v>
      </c>
      <c r="N134" s="47">
        <v>6500</v>
      </c>
    </row>
    <row r="135" spans="1:15" s="19" customFormat="1" ht="12.75" customHeight="1" x14ac:dyDescent="0.2">
      <c r="A135" s="20"/>
      <c r="B135" s="20"/>
      <c r="C135" s="20">
        <v>3224</v>
      </c>
      <c r="D135" s="39" t="s">
        <v>76</v>
      </c>
      <c r="E135" s="177" t="s">
        <v>79</v>
      </c>
      <c r="F135" s="177"/>
      <c r="G135" s="177"/>
      <c r="H135" s="177"/>
      <c r="I135" s="177"/>
      <c r="J135" s="20"/>
      <c r="K135" s="41">
        <v>200</v>
      </c>
      <c r="L135" s="41">
        <v>200</v>
      </c>
      <c r="M135" s="41">
        <v>200</v>
      </c>
      <c r="N135" s="41">
        <v>200</v>
      </c>
    </row>
    <row r="136" spans="1:15" s="19" customFormat="1" ht="12.75" customHeight="1" x14ac:dyDescent="0.2">
      <c r="A136" s="20"/>
      <c r="B136" s="20"/>
      <c r="C136" s="20">
        <v>3225</v>
      </c>
      <c r="D136" s="39" t="s">
        <v>76</v>
      </c>
      <c r="E136" s="177" t="s">
        <v>80</v>
      </c>
      <c r="F136" s="177"/>
      <c r="G136" s="177"/>
      <c r="H136" s="177"/>
      <c r="I136" s="177"/>
      <c r="J136" s="20"/>
      <c r="K136" s="47">
        <v>200</v>
      </c>
      <c r="L136" s="47">
        <v>200</v>
      </c>
      <c r="M136" s="47">
        <v>200</v>
      </c>
      <c r="N136" s="47">
        <v>200</v>
      </c>
    </row>
    <row r="137" spans="1:15" s="19" customFormat="1" ht="12.75" customHeight="1" x14ac:dyDescent="0.2">
      <c r="C137" s="19">
        <v>3227</v>
      </c>
      <c r="D137" s="44" t="s">
        <v>76</v>
      </c>
      <c r="E137" s="164" t="s">
        <v>81</v>
      </c>
      <c r="F137" s="164"/>
      <c r="G137" s="164"/>
      <c r="H137" s="164"/>
      <c r="I137" s="164"/>
      <c r="K137" s="41">
        <v>300</v>
      </c>
      <c r="L137" s="41">
        <v>300</v>
      </c>
      <c r="M137" s="41">
        <v>300</v>
      </c>
      <c r="N137" s="41">
        <v>300</v>
      </c>
    </row>
    <row r="138" spans="1:15" s="19" customFormat="1" ht="9.75" customHeight="1" x14ac:dyDescent="0.2">
      <c r="A138" s="20"/>
      <c r="B138" s="20"/>
      <c r="C138" s="20"/>
      <c r="D138" s="39"/>
      <c r="E138" s="185"/>
      <c r="F138" s="185"/>
      <c r="G138" s="185"/>
      <c r="H138" s="185"/>
      <c r="I138" s="185"/>
      <c r="J138" s="20"/>
      <c r="K138" s="41"/>
      <c r="L138" s="41"/>
      <c r="M138" s="41"/>
      <c r="N138" s="41"/>
    </row>
    <row r="139" spans="1:15" s="19" customFormat="1" ht="12.75" customHeight="1" x14ac:dyDescent="0.2">
      <c r="A139" s="20"/>
      <c r="B139" s="22">
        <v>323</v>
      </c>
      <c r="C139" s="20"/>
      <c r="D139" s="39"/>
      <c r="E139" s="166" t="s">
        <v>82</v>
      </c>
      <c r="F139" s="166"/>
      <c r="G139" s="166"/>
      <c r="H139" s="166"/>
      <c r="I139" s="166"/>
      <c r="J139" s="20"/>
      <c r="K139" s="40">
        <f>SUM(K140:K146)</f>
        <v>17300</v>
      </c>
      <c r="L139" s="40">
        <f>SUM(L140:L146)</f>
        <v>21600</v>
      </c>
      <c r="M139" s="40">
        <f>SUM(M140:M146)</f>
        <v>21600</v>
      </c>
      <c r="N139" s="40">
        <f>SUM(N140:N146)</f>
        <v>21600</v>
      </c>
      <c r="O139" s="40"/>
    </row>
    <row r="140" spans="1:15" s="19" customFormat="1" ht="12.75" customHeight="1" x14ac:dyDescent="0.2">
      <c r="A140" s="20"/>
      <c r="B140" s="22"/>
      <c r="C140" s="20">
        <v>3231</v>
      </c>
      <c r="D140" s="39" t="s">
        <v>76</v>
      </c>
      <c r="E140" s="183" t="s">
        <v>83</v>
      </c>
      <c r="F140" s="184"/>
      <c r="G140" s="184"/>
      <c r="H140" s="184"/>
      <c r="I140" s="184"/>
      <c r="J140" s="20"/>
      <c r="K140" s="41">
        <v>1000</v>
      </c>
      <c r="L140" s="41">
        <v>1000</v>
      </c>
      <c r="M140" s="47">
        <v>1000</v>
      </c>
      <c r="N140" s="41">
        <v>1000</v>
      </c>
    </row>
    <row r="141" spans="1:15" s="19" customFormat="1" ht="12.75" customHeight="1" x14ac:dyDescent="0.2">
      <c r="A141" s="20"/>
      <c r="B141" s="22"/>
      <c r="C141" s="20">
        <v>3233</v>
      </c>
      <c r="D141" s="39" t="s">
        <v>76</v>
      </c>
      <c r="E141" s="108" t="s">
        <v>112</v>
      </c>
      <c r="F141" s="109"/>
      <c r="G141" s="109"/>
      <c r="H141" s="109"/>
      <c r="I141" s="109"/>
      <c r="J141" s="20"/>
      <c r="K141" s="41">
        <v>0</v>
      </c>
      <c r="L141" s="41">
        <v>1500</v>
      </c>
      <c r="M141" s="47">
        <v>1500</v>
      </c>
      <c r="N141" s="41">
        <v>1500</v>
      </c>
    </row>
    <row r="142" spans="1:15" s="19" customFormat="1" ht="12.75" customHeight="1" x14ac:dyDescent="0.2">
      <c r="A142" s="20"/>
      <c r="B142" s="20"/>
      <c r="C142" s="20">
        <v>3234</v>
      </c>
      <c r="D142" s="39" t="s">
        <v>76</v>
      </c>
      <c r="E142" s="177" t="s">
        <v>84</v>
      </c>
      <c r="F142" s="177"/>
      <c r="G142" s="177"/>
      <c r="H142" s="177"/>
      <c r="I142" s="177"/>
      <c r="J142" s="20"/>
      <c r="K142" s="47">
        <v>6000</v>
      </c>
      <c r="L142" s="47">
        <v>6000</v>
      </c>
      <c r="M142" s="47">
        <v>6000</v>
      </c>
      <c r="N142" s="47">
        <v>6000</v>
      </c>
    </row>
    <row r="143" spans="1:15" s="19" customFormat="1" ht="12.75" customHeight="1" x14ac:dyDescent="0.2">
      <c r="A143" s="20"/>
      <c r="B143" s="20"/>
      <c r="C143" s="20">
        <v>3236</v>
      </c>
      <c r="D143" s="39" t="s">
        <v>76</v>
      </c>
      <c r="E143" s="21" t="s">
        <v>104</v>
      </c>
      <c r="F143" s="21"/>
      <c r="G143" s="21"/>
      <c r="H143" s="21"/>
      <c r="I143" s="21"/>
      <c r="J143" s="20"/>
      <c r="K143" s="47">
        <v>700</v>
      </c>
      <c r="L143" s="47">
        <v>700</v>
      </c>
      <c r="M143" s="47">
        <v>700</v>
      </c>
      <c r="N143" s="47">
        <v>700</v>
      </c>
    </row>
    <row r="144" spans="1:15" s="19" customFormat="1" ht="12.75" customHeight="1" x14ac:dyDescent="0.2">
      <c r="A144" s="20"/>
      <c r="B144" s="20"/>
      <c r="C144" s="42">
        <v>3237</v>
      </c>
      <c r="D144" s="39" t="s">
        <v>76</v>
      </c>
      <c r="E144" s="177" t="s">
        <v>40</v>
      </c>
      <c r="F144" s="177"/>
      <c r="G144" s="177"/>
      <c r="H144" s="177"/>
      <c r="I144" s="177"/>
      <c r="J144" s="20"/>
      <c r="K144" s="47">
        <v>8000</v>
      </c>
      <c r="L144" s="47">
        <v>10800</v>
      </c>
      <c r="M144" s="47">
        <v>10800</v>
      </c>
      <c r="N144" s="47">
        <v>10800</v>
      </c>
    </row>
    <row r="145" spans="1:14" s="55" customFormat="1" ht="12.75" customHeight="1" x14ac:dyDescent="0.2">
      <c r="A145" s="19"/>
      <c r="B145" s="19"/>
      <c r="C145" s="29">
        <v>3238</v>
      </c>
      <c r="D145" s="44" t="s">
        <v>76</v>
      </c>
      <c r="E145" s="164" t="s">
        <v>41</v>
      </c>
      <c r="F145" s="164"/>
      <c r="G145" s="164"/>
      <c r="H145" s="164"/>
      <c r="I145" s="164"/>
      <c r="J145" s="19"/>
      <c r="K145" s="47">
        <v>100</v>
      </c>
      <c r="L145" s="47">
        <v>100</v>
      </c>
      <c r="M145" s="47">
        <v>100</v>
      </c>
      <c r="N145" s="47">
        <v>100</v>
      </c>
    </row>
    <row r="146" spans="1:14" s="19" customFormat="1" ht="12.75" customHeight="1" x14ac:dyDescent="0.2">
      <c r="A146" s="20"/>
      <c r="B146" s="20"/>
      <c r="C146" s="42">
        <v>3239</v>
      </c>
      <c r="D146" s="39" t="s">
        <v>76</v>
      </c>
      <c r="E146" s="177" t="s">
        <v>85</v>
      </c>
      <c r="F146" s="177"/>
      <c r="G146" s="177"/>
      <c r="H146" s="177"/>
      <c r="I146" s="177"/>
      <c r="J146" s="20"/>
      <c r="K146" s="41">
        <v>1500</v>
      </c>
      <c r="L146" s="41">
        <v>1500</v>
      </c>
      <c r="M146" s="47">
        <v>1500</v>
      </c>
      <c r="N146" s="41">
        <v>1500</v>
      </c>
    </row>
    <row r="147" spans="1:14" s="19" customFormat="1" ht="8.25" customHeight="1" x14ac:dyDescent="0.2">
      <c r="A147" s="20"/>
      <c r="B147" s="20"/>
      <c r="C147" s="42"/>
      <c r="D147" s="39"/>
      <c r="E147" s="21"/>
      <c r="F147" s="21"/>
      <c r="G147" s="21"/>
      <c r="H147" s="21"/>
      <c r="I147" s="21"/>
      <c r="J147" s="20"/>
      <c r="K147" s="47"/>
      <c r="L147" s="47"/>
      <c r="M147" s="47"/>
      <c r="N147" s="47"/>
    </row>
    <row r="148" spans="1:14" s="19" customFormat="1" ht="12.75" customHeight="1" x14ac:dyDescent="0.2">
      <c r="A148" s="20"/>
      <c r="B148" s="22">
        <v>329</v>
      </c>
      <c r="C148" s="42"/>
      <c r="D148" s="39"/>
      <c r="E148" s="166" t="s">
        <v>86</v>
      </c>
      <c r="F148" s="166"/>
      <c r="G148" s="166"/>
      <c r="H148" s="166"/>
      <c r="I148" s="166"/>
      <c r="J148" s="20"/>
      <c r="K148" s="40">
        <f>SUM(K149:K151)</f>
        <v>5000</v>
      </c>
      <c r="L148" s="40">
        <f>SUM(L149:L151)</f>
        <v>6000</v>
      </c>
      <c r="M148" s="40">
        <f>SUM(M149:M151)</f>
        <v>6000</v>
      </c>
      <c r="N148" s="40">
        <f>SUM(N149:N151)</f>
        <v>6000</v>
      </c>
    </row>
    <row r="149" spans="1:14" s="19" customFormat="1" ht="12.75" customHeight="1" x14ac:dyDescent="0.2">
      <c r="A149" s="20"/>
      <c r="B149" s="22"/>
      <c r="C149" s="42">
        <v>3291</v>
      </c>
      <c r="D149" s="39" t="s">
        <v>76</v>
      </c>
      <c r="E149" s="99" t="s">
        <v>103</v>
      </c>
      <c r="F149" s="60"/>
      <c r="G149" s="60"/>
      <c r="H149" s="60"/>
      <c r="I149" s="60"/>
      <c r="J149" s="20"/>
      <c r="K149" s="47">
        <v>1000</v>
      </c>
      <c r="L149" s="47">
        <v>2000</v>
      </c>
      <c r="M149" s="47">
        <v>2000</v>
      </c>
      <c r="N149" s="47">
        <v>2000</v>
      </c>
    </row>
    <row r="150" spans="1:14" s="19" customFormat="1" ht="12.75" customHeight="1" x14ac:dyDescent="0.2">
      <c r="A150" s="20"/>
      <c r="B150" s="22"/>
      <c r="C150" s="42">
        <v>3292</v>
      </c>
      <c r="D150" s="39" t="s">
        <v>76</v>
      </c>
      <c r="E150" s="177" t="s">
        <v>87</v>
      </c>
      <c r="F150" s="164"/>
      <c r="G150" s="164"/>
      <c r="H150" s="164"/>
      <c r="I150" s="164"/>
      <c r="J150" s="20"/>
      <c r="K150" s="47">
        <v>1000</v>
      </c>
      <c r="L150" s="47">
        <v>1000</v>
      </c>
      <c r="M150" s="47">
        <v>1000</v>
      </c>
      <c r="N150" s="47">
        <v>1000</v>
      </c>
    </row>
    <row r="151" spans="1:14" s="19" customFormat="1" ht="12.75" customHeight="1" x14ac:dyDescent="0.2">
      <c r="A151" s="20"/>
      <c r="B151" s="20"/>
      <c r="C151" s="42">
        <v>3299</v>
      </c>
      <c r="D151" s="39" t="s">
        <v>76</v>
      </c>
      <c r="E151" s="177" t="s">
        <v>86</v>
      </c>
      <c r="F151" s="177"/>
      <c r="G151" s="177"/>
      <c r="H151" s="177"/>
      <c r="I151" s="177"/>
      <c r="J151" s="20"/>
      <c r="K151" s="41">
        <v>3000</v>
      </c>
      <c r="L151" s="41">
        <v>3000</v>
      </c>
      <c r="M151" s="47">
        <v>3000</v>
      </c>
      <c r="N151" s="41">
        <v>3000</v>
      </c>
    </row>
    <row r="152" spans="1:14" s="19" customFormat="1" ht="6.75" customHeight="1" x14ac:dyDescent="0.2">
      <c r="A152" s="20"/>
      <c r="B152" s="20"/>
      <c r="C152" s="20"/>
      <c r="D152" s="70"/>
      <c r="E152" s="177"/>
      <c r="F152" s="177"/>
      <c r="G152" s="177"/>
      <c r="H152" s="177"/>
      <c r="I152" s="177"/>
      <c r="J152" s="20"/>
      <c r="K152" s="47"/>
      <c r="L152" s="47"/>
      <c r="M152" s="47"/>
      <c r="N152" s="47"/>
    </row>
    <row r="153" spans="1:14" s="19" customFormat="1" ht="12.75" customHeight="1" x14ac:dyDescent="0.2">
      <c r="A153" s="37">
        <v>34</v>
      </c>
      <c r="B153" s="38"/>
      <c r="C153" s="38"/>
      <c r="D153" s="71"/>
      <c r="E153" s="186" t="s">
        <v>88</v>
      </c>
      <c r="F153" s="186"/>
      <c r="G153" s="186"/>
      <c r="H153" s="186"/>
      <c r="I153" s="186"/>
      <c r="J153" s="38"/>
      <c r="K153" s="43">
        <f>K155</f>
        <v>750</v>
      </c>
      <c r="L153" s="43">
        <f>L155</f>
        <v>750</v>
      </c>
      <c r="M153" s="43">
        <f>M155</f>
        <v>750</v>
      </c>
      <c r="N153" s="43">
        <f>N155</f>
        <v>750</v>
      </c>
    </row>
    <row r="154" spans="1:14" s="19" customFormat="1" ht="9" customHeight="1" x14ac:dyDescent="0.2">
      <c r="A154" s="22"/>
      <c r="B154" s="20"/>
      <c r="C154" s="20"/>
      <c r="D154" s="70"/>
      <c r="E154" s="177"/>
      <c r="F154" s="177"/>
      <c r="G154" s="177"/>
      <c r="H154" s="177"/>
      <c r="I154" s="177"/>
      <c r="J154" s="20"/>
      <c r="K154" s="47"/>
      <c r="L154" s="47"/>
      <c r="M154" s="47"/>
      <c r="N154" s="47"/>
    </row>
    <row r="155" spans="1:14" s="19" customFormat="1" ht="12.75" customHeight="1" x14ac:dyDescent="0.2">
      <c r="A155" s="20"/>
      <c r="B155" s="22">
        <v>343</v>
      </c>
      <c r="C155" s="21"/>
      <c r="D155" s="39"/>
      <c r="E155" s="166" t="s">
        <v>89</v>
      </c>
      <c r="F155" s="166"/>
      <c r="G155" s="166"/>
      <c r="H155" s="166"/>
      <c r="I155" s="166"/>
      <c r="J155" s="20"/>
      <c r="K155" s="40">
        <f>K156</f>
        <v>750</v>
      </c>
      <c r="L155" s="40">
        <f>L156</f>
        <v>750</v>
      </c>
      <c r="M155" s="40">
        <f>M156</f>
        <v>750</v>
      </c>
      <c r="N155" s="40">
        <f>N156</f>
        <v>750</v>
      </c>
    </row>
    <row r="156" spans="1:14" s="19" customFormat="1" ht="12.75" customHeight="1" x14ac:dyDescent="0.2">
      <c r="A156" s="20"/>
      <c r="B156" s="20"/>
      <c r="C156" s="42">
        <v>3431</v>
      </c>
      <c r="D156" s="39" t="s">
        <v>76</v>
      </c>
      <c r="E156" s="177" t="s">
        <v>47</v>
      </c>
      <c r="F156" s="177"/>
      <c r="G156" s="177"/>
      <c r="H156" s="177"/>
      <c r="I156" s="177"/>
      <c r="J156" s="20"/>
      <c r="K156" s="47">
        <v>750</v>
      </c>
      <c r="L156" s="47">
        <v>750</v>
      </c>
      <c r="M156" s="47">
        <v>750</v>
      </c>
      <c r="N156" s="47">
        <v>750</v>
      </c>
    </row>
    <row r="157" spans="1:14" s="19" customFormat="1" ht="12.75" customHeight="1" x14ac:dyDescent="0.2"/>
    <row r="158" spans="1:14" s="19" customFormat="1" ht="12.75" customHeight="1" x14ac:dyDescent="0.2"/>
    <row r="159" spans="1:14" ht="12.75" customHeight="1" x14ac:dyDescent="0.25">
      <c r="A159" s="9"/>
    </row>
  </sheetData>
  <mergeCells count="132">
    <mergeCell ref="E43:I43"/>
    <mergeCell ref="E55:I55"/>
    <mergeCell ref="E51:I51"/>
    <mergeCell ref="E54:I54"/>
    <mergeCell ref="E56:I56"/>
    <mergeCell ref="D83:H83"/>
    <mergeCell ref="D84:H84"/>
    <mergeCell ref="D85:H85"/>
    <mergeCell ref="E48:I48"/>
    <mergeCell ref="E49:I49"/>
    <mergeCell ref="E44:I44"/>
    <mergeCell ref="E46:I46"/>
    <mergeCell ref="E69:I69"/>
    <mergeCell ref="E52:I52"/>
    <mergeCell ref="E65:I65"/>
    <mergeCell ref="E71:I71"/>
    <mergeCell ref="E53:I53"/>
    <mergeCell ref="E76:I76"/>
    <mergeCell ref="E75:I75"/>
    <mergeCell ref="E77:I77"/>
    <mergeCell ref="E72:I72"/>
    <mergeCell ref="A80:I80"/>
    <mergeCell ref="D81:H81"/>
    <mergeCell ref="D82:H82"/>
    <mergeCell ref="A1:I1"/>
    <mergeCell ref="E37:I37"/>
    <mergeCell ref="E42:I42"/>
    <mergeCell ref="E26:I26"/>
    <mergeCell ref="E38:I38"/>
    <mergeCell ref="E36:I36"/>
    <mergeCell ref="E7:I7"/>
    <mergeCell ref="E29:I29"/>
    <mergeCell ref="A3:C3"/>
    <mergeCell ref="D30:I30"/>
    <mergeCell ref="E19:I19"/>
    <mergeCell ref="E12:I12"/>
    <mergeCell ref="E9:I9"/>
    <mergeCell ref="E33:I33"/>
    <mergeCell ref="E39:I39"/>
    <mergeCell ref="E11:I11"/>
    <mergeCell ref="E40:I40"/>
    <mergeCell ref="E22:I22"/>
    <mergeCell ref="E27:I27"/>
    <mergeCell ref="E24:I24"/>
    <mergeCell ref="E31:I31"/>
    <mergeCell ref="E156:I156"/>
    <mergeCell ref="E115:I115"/>
    <mergeCell ref="E110:I110"/>
    <mergeCell ref="E2:I2"/>
    <mergeCell ref="E5:I5"/>
    <mergeCell ref="E15:I15"/>
    <mergeCell ref="E14:I14"/>
    <mergeCell ref="A96:M96"/>
    <mergeCell ref="E3:I3"/>
    <mergeCell ref="B103:C103"/>
    <mergeCell ref="E16:I16"/>
    <mergeCell ref="E47:I47"/>
    <mergeCell ref="E45:I45"/>
    <mergeCell ref="E25:I25"/>
    <mergeCell ref="E28:I28"/>
    <mergeCell ref="E41:I41"/>
    <mergeCell ref="E34:I34"/>
    <mergeCell ref="E18:I18"/>
    <mergeCell ref="E58:I58"/>
    <mergeCell ref="E20:I20"/>
    <mergeCell ref="E35:I35"/>
    <mergeCell ref="E32:I32"/>
    <mergeCell ref="E21:I21"/>
    <mergeCell ref="E148:I148"/>
    <mergeCell ref="E140:I140"/>
    <mergeCell ref="E138:I138"/>
    <mergeCell ref="E142:I142"/>
    <mergeCell ref="E114:I114"/>
    <mergeCell ref="E124:I124"/>
    <mergeCell ref="E155:I155"/>
    <mergeCell ref="E153:I153"/>
    <mergeCell ref="E152:I152"/>
    <mergeCell ref="E154:I154"/>
    <mergeCell ref="E139:I139"/>
    <mergeCell ref="E146:I146"/>
    <mergeCell ref="E150:I150"/>
    <mergeCell ref="E122:I122"/>
    <mergeCell ref="E116:I116"/>
    <mergeCell ref="E137:I137"/>
    <mergeCell ref="E145:I145"/>
    <mergeCell ref="E144:I144"/>
    <mergeCell ref="E119:I119"/>
    <mergeCell ref="E128:I128"/>
    <mergeCell ref="E151:I151"/>
    <mergeCell ref="E135:I135"/>
    <mergeCell ref="E123:I123"/>
    <mergeCell ref="E125:I125"/>
    <mergeCell ref="E136:I136"/>
    <mergeCell ref="E133:I133"/>
    <mergeCell ref="E131:I131"/>
    <mergeCell ref="E130:I130"/>
    <mergeCell ref="E134:I134"/>
    <mergeCell ref="E113:I113"/>
    <mergeCell ref="B106:C106"/>
    <mergeCell ref="F106:I106"/>
    <mergeCell ref="B105:C105"/>
    <mergeCell ref="E118:I118"/>
    <mergeCell ref="E107:I107"/>
    <mergeCell ref="E120:I120"/>
    <mergeCell ref="E127:I127"/>
    <mergeCell ref="F105:I105"/>
    <mergeCell ref="E129:I129"/>
    <mergeCell ref="E121:I121"/>
    <mergeCell ref="E112:I112"/>
    <mergeCell ref="E111:I111"/>
    <mergeCell ref="E59:I59"/>
    <mergeCell ref="E57:I57"/>
    <mergeCell ref="E63:I63"/>
    <mergeCell ref="E73:I73"/>
    <mergeCell ref="E74:I74"/>
    <mergeCell ref="E67:I67"/>
    <mergeCell ref="E66:I66"/>
    <mergeCell ref="E61:I61"/>
    <mergeCell ref="B104:C104"/>
    <mergeCell ref="E97:I97"/>
    <mergeCell ref="E60:I60"/>
    <mergeCell ref="C99:I99"/>
    <mergeCell ref="E104:I104"/>
    <mergeCell ref="A91:N91"/>
    <mergeCell ref="A93:N93"/>
    <mergeCell ref="B101:I101"/>
    <mergeCell ref="E103:I103"/>
    <mergeCell ref="A95:M95"/>
    <mergeCell ref="E88:I88"/>
    <mergeCell ref="D89:H89"/>
    <mergeCell ref="E86:I86"/>
    <mergeCell ref="E87:I87"/>
  </mergeCells>
  <phoneticPr fontId="0" type="noConversion"/>
  <pageMargins left="0.7" right="0.7" top="0.75" bottom="0.75" header="0.3" footer="0.3"/>
  <pageSetup paperSize="9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1"/>
  <sheetViews>
    <sheetView topLeftCell="A28" zoomScale="140" zoomScaleNormal="140" workbookViewId="0">
      <selection activeCell="F42" sqref="F42"/>
    </sheetView>
  </sheetViews>
  <sheetFormatPr defaultRowHeight="13.2" x14ac:dyDescent="0.25"/>
  <cols>
    <col min="1" max="1" width="1.88671875" customWidth="1"/>
    <col min="2" max="2" width="1.109375" customWidth="1"/>
    <col min="3" max="3" width="1.5546875" customWidth="1"/>
    <col min="9" max="9" width="2.6640625" customWidth="1"/>
    <col min="10" max="10" width="5.33203125" customWidth="1"/>
    <col min="11" max="11" width="14.5546875" customWidth="1"/>
    <col min="12" max="12" width="14.44140625" customWidth="1"/>
    <col min="13" max="13" width="15.44140625" customWidth="1"/>
    <col min="14" max="14" width="14.88671875" customWidth="1"/>
  </cols>
  <sheetData>
    <row r="1" spans="1:14" ht="23.25" customHeight="1" x14ac:dyDescent="0.25">
      <c r="A1" s="208" t="s">
        <v>116</v>
      </c>
      <c r="B1" s="209"/>
      <c r="C1" s="209"/>
      <c r="D1" s="209"/>
      <c r="E1" s="209"/>
      <c r="F1" s="209"/>
      <c r="G1" s="209"/>
      <c r="H1" s="209"/>
      <c r="I1" s="209"/>
      <c r="J1" s="209"/>
      <c r="K1" s="152"/>
      <c r="L1" s="152"/>
      <c r="M1" s="152"/>
      <c r="N1" s="152"/>
    </row>
    <row r="2" spans="1:14" ht="6.75" customHeight="1" x14ac:dyDescent="0.25">
      <c r="A2" s="5"/>
      <c r="B2" s="5"/>
      <c r="C2" s="5"/>
      <c r="D2" s="5"/>
      <c r="E2" s="187"/>
      <c r="F2" s="187"/>
      <c r="G2" s="187"/>
      <c r="H2" s="187"/>
      <c r="I2" s="187"/>
      <c r="J2" s="5"/>
      <c r="K2" s="5"/>
      <c r="L2" s="5"/>
      <c r="M2" s="5"/>
      <c r="N2" s="64"/>
    </row>
    <row r="3" spans="1:14" ht="21" customHeight="1" x14ac:dyDescent="0.25">
      <c r="A3" s="210" t="s">
        <v>90</v>
      </c>
      <c r="B3" s="210"/>
      <c r="C3" s="210"/>
      <c r="D3" s="211"/>
      <c r="E3" s="211"/>
      <c r="F3" s="211"/>
      <c r="G3" s="211"/>
      <c r="H3" s="211"/>
      <c r="I3" s="211"/>
      <c r="J3" s="110"/>
      <c r="K3" s="68" t="s">
        <v>111</v>
      </c>
      <c r="L3" s="68" t="s">
        <v>107</v>
      </c>
      <c r="M3" s="68" t="s">
        <v>106</v>
      </c>
      <c r="N3" s="68" t="s">
        <v>129</v>
      </c>
    </row>
    <row r="4" spans="1:14" ht="5.25" customHeight="1" x14ac:dyDescent="0.25">
      <c r="A4" s="4"/>
      <c r="B4" s="4"/>
      <c r="C4" s="4"/>
      <c r="D4" s="4"/>
      <c r="E4" s="207"/>
      <c r="F4" s="207"/>
      <c r="G4" s="207"/>
      <c r="H4" s="207"/>
      <c r="I4" s="207"/>
      <c r="J4" s="4"/>
      <c r="K4" s="93"/>
      <c r="L4" s="93"/>
      <c r="M4" s="93"/>
      <c r="N4" s="93"/>
    </row>
    <row r="5" spans="1:14" s="1" customFormat="1" ht="12.75" customHeight="1" x14ac:dyDescent="0.25">
      <c r="A5" s="14"/>
      <c r="B5" s="15"/>
      <c r="C5" s="15"/>
      <c r="D5" s="15"/>
      <c r="E5" s="172" t="s">
        <v>91</v>
      </c>
      <c r="F5" s="172"/>
      <c r="G5" s="172"/>
      <c r="H5" s="172"/>
      <c r="I5" s="172"/>
      <c r="J5" s="16"/>
      <c r="K5" s="51">
        <f t="shared" ref="K5:L5" si="0">K7+K8+K9</f>
        <v>170691.52000000002</v>
      </c>
      <c r="L5" s="51">
        <f t="shared" si="0"/>
        <v>214450</v>
      </c>
      <c r="M5" s="51">
        <f>M7+M8+M9</f>
        <v>237650</v>
      </c>
      <c r="N5" s="51">
        <f>N7+N8+N9</f>
        <v>237650</v>
      </c>
    </row>
    <row r="6" spans="1:14" s="19" customFormat="1" ht="7.5" customHeight="1" x14ac:dyDescent="0.2">
      <c r="A6" s="20"/>
      <c r="B6" s="20"/>
      <c r="C6" s="20"/>
      <c r="D6" s="20"/>
      <c r="E6" s="177"/>
      <c r="F6" s="177"/>
      <c r="G6" s="177"/>
      <c r="H6" s="177"/>
      <c r="I6" s="177"/>
      <c r="J6" s="20"/>
      <c r="K6" s="47"/>
      <c r="L6" s="47"/>
      <c r="M6" s="47"/>
      <c r="N6" s="47"/>
    </row>
    <row r="7" spans="1:14" s="30" customFormat="1" ht="12.75" customHeight="1" x14ac:dyDescent="0.2">
      <c r="A7" s="20"/>
      <c r="B7" s="20"/>
      <c r="C7" s="20"/>
      <c r="D7" s="70">
        <v>11</v>
      </c>
      <c r="E7" s="177" t="s">
        <v>92</v>
      </c>
      <c r="F7" s="177"/>
      <c r="G7" s="177"/>
      <c r="H7" s="177"/>
      <c r="I7" s="177"/>
      <c r="J7" s="20"/>
      <c r="K7" s="47">
        <f>'Opći i posebni dio'!K24+'Opći i posebni dio'!K14</f>
        <v>106179.24</v>
      </c>
      <c r="L7" s="47">
        <f>'Opći i posebni dio'!L24+'Opći i posebni dio'!L14</f>
        <v>143450</v>
      </c>
      <c r="M7" s="47">
        <f>'Opći i posebni dio'!M24+'Opći i posebni dio'!M14</f>
        <v>148650</v>
      </c>
      <c r="N7" s="47">
        <f>'Opći i posebni dio'!N24+'Opći i posebni dio'!N14</f>
        <v>148650</v>
      </c>
    </row>
    <row r="8" spans="1:14" s="19" customFormat="1" ht="12.75" customHeight="1" x14ac:dyDescent="0.2">
      <c r="A8" s="20"/>
      <c r="B8" s="20"/>
      <c r="C8" s="21"/>
      <c r="D8" s="70">
        <v>43</v>
      </c>
      <c r="E8" s="177" t="s">
        <v>93</v>
      </c>
      <c r="F8" s="177"/>
      <c r="G8" s="177"/>
      <c r="H8" s="177"/>
      <c r="I8" s="177"/>
      <c r="J8" s="20"/>
      <c r="K8" s="47">
        <f>'Opći i posebni dio'!K19</f>
        <v>63512.28</v>
      </c>
      <c r="L8" s="47">
        <f>'Opći i posebni dio'!L19</f>
        <v>70000</v>
      </c>
      <c r="M8" s="47">
        <f>'Opći i posebni dio'!M19</f>
        <v>88000</v>
      </c>
      <c r="N8" s="47">
        <f>'Opći i posebni dio'!N19</f>
        <v>88000</v>
      </c>
    </row>
    <row r="9" spans="1:14" s="19" customFormat="1" ht="12.75" customHeight="1" x14ac:dyDescent="0.2">
      <c r="A9" s="20"/>
      <c r="B9" s="20"/>
      <c r="C9" s="21"/>
      <c r="D9" s="70">
        <v>52</v>
      </c>
      <c r="E9" s="21" t="s">
        <v>101</v>
      </c>
      <c r="F9" s="21"/>
      <c r="G9" s="21"/>
      <c r="H9" s="21"/>
      <c r="I9" s="21"/>
      <c r="J9" s="20"/>
      <c r="K9" s="47">
        <f>'Opći i posebni dio'!K12</f>
        <v>1000</v>
      </c>
      <c r="L9" s="47">
        <f>'Opći i posebni dio'!L12</f>
        <v>1000</v>
      </c>
      <c r="M9" s="47">
        <f>'Opći i posebni dio'!M12</f>
        <v>1000</v>
      </c>
      <c r="N9" s="47">
        <f>'Opći i posebni dio'!N12</f>
        <v>1000</v>
      </c>
    </row>
    <row r="10" spans="1:14" s="19" customFormat="1" ht="5.25" customHeight="1" x14ac:dyDescent="0.2">
      <c r="A10" s="20"/>
      <c r="B10" s="20"/>
      <c r="C10" s="21"/>
      <c r="D10" s="20"/>
      <c r="E10" s="177"/>
      <c r="F10" s="177"/>
      <c r="G10" s="177"/>
      <c r="H10" s="177"/>
      <c r="I10" s="177"/>
      <c r="J10" s="20"/>
      <c r="K10" s="47"/>
      <c r="L10" s="47"/>
      <c r="M10" s="47"/>
      <c r="N10" s="47"/>
    </row>
    <row r="11" spans="1:14" s="1" customFormat="1" ht="12.75" customHeight="1" x14ac:dyDescent="0.25">
      <c r="A11" s="23"/>
      <c r="B11" s="23"/>
      <c r="C11" s="23"/>
      <c r="D11" s="23"/>
      <c r="E11" s="193" t="s">
        <v>94</v>
      </c>
      <c r="F11" s="193"/>
      <c r="G11" s="193"/>
      <c r="H11" s="193"/>
      <c r="I11" s="193"/>
      <c r="J11" s="193"/>
      <c r="K11" s="45">
        <f>SUM(K13:K15)</f>
        <v>164691.52000000002</v>
      </c>
      <c r="L11" s="45">
        <f t="shared" ref="L11:N11" si="1">SUM(L13:L15)</f>
        <v>214450</v>
      </c>
      <c r="M11" s="45">
        <f t="shared" si="1"/>
        <v>237650</v>
      </c>
      <c r="N11" s="45">
        <f t="shared" si="1"/>
        <v>237650</v>
      </c>
    </row>
    <row r="12" spans="1:14" ht="5.25" customHeight="1" x14ac:dyDescent="0.25">
      <c r="A12" s="3"/>
      <c r="B12" s="1"/>
      <c r="C12" s="1"/>
      <c r="D12" s="1"/>
      <c r="E12" s="200"/>
      <c r="F12" s="200"/>
      <c r="G12" s="200"/>
      <c r="H12" s="200"/>
      <c r="I12" s="200"/>
      <c r="J12" s="1"/>
      <c r="K12" s="7"/>
      <c r="L12" s="7"/>
      <c r="M12" s="7"/>
      <c r="N12" s="7"/>
    </row>
    <row r="13" spans="1:14" s="19" customFormat="1" ht="12.75" customHeight="1" x14ac:dyDescent="0.2">
      <c r="C13" s="27"/>
      <c r="D13" s="67">
        <v>11</v>
      </c>
      <c r="E13" s="164" t="s">
        <v>92</v>
      </c>
      <c r="F13" s="164"/>
      <c r="G13" s="164"/>
      <c r="H13" s="164"/>
      <c r="I13" s="164"/>
      <c r="J13" s="164"/>
      <c r="K13" s="73">
        <f>'Opći i posebni dio'!K107</f>
        <v>102340</v>
      </c>
      <c r="L13" s="73">
        <f>'Opći i posebni dio'!L107</f>
        <v>143450</v>
      </c>
      <c r="M13" s="73">
        <f>'Opći i posebni dio'!M107</f>
        <v>148650</v>
      </c>
      <c r="N13" s="73">
        <f>'Opći i posebni dio'!N107</f>
        <v>148650</v>
      </c>
    </row>
    <row r="14" spans="1:14" s="19" customFormat="1" ht="12.75" customHeight="1" x14ac:dyDescent="0.2">
      <c r="C14" s="27"/>
      <c r="D14" s="67">
        <v>43</v>
      </c>
      <c r="E14" s="164" t="s">
        <v>93</v>
      </c>
      <c r="F14" s="164"/>
      <c r="G14" s="164"/>
      <c r="H14" s="164"/>
      <c r="I14" s="164"/>
      <c r="J14" s="164"/>
      <c r="K14" s="41">
        <f>'Opći i posebni dio'!K109</f>
        <v>61351.520000000004</v>
      </c>
      <c r="L14" s="41">
        <f>'Opći i posebni dio'!L109</f>
        <v>70000</v>
      </c>
      <c r="M14" s="41">
        <f>'Opći i posebni dio'!M109</f>
        <v>88000</v>
      </c>
      <c r="N14" s="41">
        <f>'Opći i posebni dio'!N109</f>
        <v>88000</v>
      </c>
    </row>
    <row r="15" spans="1:14" s="19" customFormat="1" ht="12.75" customHeight="1" x14ac:dyDescent="0.2">
      <c r="B15" s="28"/>
      <c r="C15" s="27"/>
      <c r="D15" s="67">
        <v>52</v>
      </c>
      <c r="E15" s="164" t="s">
        <v>101</v>
      </c>
      <c r="F15" s="164"/>
      <c r="G15" s="164"/>
      <c r="H15" s="164"/>
      <c r="I15" s="164"/>
      <c r="J15" s="164"/>
      <c r="K15" s="41">
        <f>'Opći i posebni dio'!K108</f>
        <v>1000</v>
      </c>
      <c r="L15" s="41">
        <f>'Opći i posebni dio'!L108</f>
        <v>1000</v>
      </c>
      <c r="M15" s="41">
        <f>'Opći i posebni dio'!M108</f>
        <v>1000</v>
      </c>
      <c r="N15" s="41">
        <f>'Opći i posebni dio'!N108</f>
        <v>1000</v>
      </c>
    </row>
    <row r="16" spans="1:14" s="19" customFormat="1" ht="7.5" customHeight="1" x14ac:dyDescent="0.2">
      <c r="B16" s="28"/>
      <c r="C16" s="27"/>
      <c r="D16" s="67"/>
      <c r="E16" s="27"/>
      <c r="F16" s="27"/>
      <c r="G16" s="27"/>
      <c r="H16" s="27"/>
      <c r="I16" s="27"/>
      <c r="J16" s="27"/>
      <c r="K16" s="41"/>
      <c r="L16" s="41"/>
      <c r="M16" s="41"/>
      <c r="N16" s="41"/>
    </row>
    <row r="17" spans="1:15" s="1" customFormat="1" ht="12.75" customHeight="1" x14ac:dyDescent="0.25">
      <c r="A17" s="23"/>
      <c r="B17" s="23"/>
      <c r="C17" s="23"/>
      <c r="D17" s="23"/>
      <c r="E17" s="193" t="s">
        <v>124</v>
      </c>
      <c r="F17" s="193"/>
      <c r="G17" s="193"/>
      <c r="H17" s="193"/>
      <c r="I17" s="193"/>
      <c r="J17" s="193"/>
      <c r="K17" s="45">
        <f>SUM(K19:K20)</f>
        <v>-6000</v>
      </c>
      <c r="L17" s="45">
        <f>SUM(L19:L20)</f>
        <v>0</v>
      </c>
      <c r="M17" s="45">
        <f>SUM(M20:M21)</f>
        <v>0</v>
      </c>
      <c r="N17" s="45">
        <f>SUM(N20:N21)</f>
        <v>0</v>
      </c>
    </row>
    <row r="18" spans="1:15" s="19" customFormat="1" ht="3.75" customHeight="1" x14ac:dyDescent="0.2">
      <c r="B18" s="28"/>
      <c r="C18" s="27"/>
      <c r="E18" s="56"/>
      <c r="F18" s="56"/>
      <c r="G18" s="56"/>
      <c r="H18" s="56"/>
      <c r="I18" s="56"/>
      <c r="J18" s="56"/>
      <c r="K18" s="46"/>
      <c r="L18" s="46"/>
      <c r="M18" s="46"/>
      <c r="N18" s="46"/>
    </row>
    <row r="19" spans="1:15" s="19" customFormat="1" ht="12.75" customHeight="1" x14ac:dyDescent="0.2">
      <c r="B19" s="28"/>
      <c r="C19" s="27"/>
      <c r="D19" s="67">
        <v>11</v>
      </c>
      <c r="E19" s="164" t="s">
        <v>125</v>
      </c>
      <c r="F19" s="164"/>
      <c r="G19" s="164"/>
      <c r="H19" s="164"/>
      <c r="I19" s="164"/>
      <c r="J19" s="164"/>
      <c r="K19" s="41">
        <f>'Opći i posebni dio'!K87</f>
        <v>-3839.24</v>
      </c>
      <c r="L19" s="41">
        <f>'Opći i posebni dio'!L87</f>
        <v>0</v>
      </c>
      <c r="M19" s="41">
        <v>0</v>
      </c>
      <c r="N19" s="41">
        <v>0</v>
      </c>
    </row>
    <row r="20" spans="1:15" s="19" customFormat="1" ht="12.75" customHeight="1" x14ac:dyDescent="0.2">
      <c r="B20" s="28"/>
      <c r="C20" s="27"/>
      <c r="D20" s="67">
        <v>43</v>
      </c>
      <c r="E20" s="164" t="s">
        <v>126</v>
      </c>
      <c r="F20" s="164"/>
      <c r="G20" s="164"/>
      <c r="H20" s="164"/>
      <c r="I20" s="164"/>
      <c r="J20" s="164"/>
      <c r="K20" s="41">
        <f>'Opći i posebni dio'!K88</f>
        <v>-2160.7600000000002</v>
      </c>
      <c r="L20" s="41">
        <f>'Opći i posebni dio'!L88</f>
        <v>0</v>
      </c>
      <c r="M20" s="41">
        <f>'Opći i posebni dio'!M86</f>
        <v>0</v>
      </c>
      <c r="N20" s="41">
        <f>'Opći i posebni dio'!N86</f>
        <v>0</v>
      </c>
    </row>
    <row r="21" spans="1:15" s="19" customFormat="1" ht="12.75" customHeight="1" x14ac:dyDescent="0.2">
      <c r="C21" s="27"/>
      <c r="D21" s="29"/>
      <c r="E21" s="164"/>
      <c r="F21" s="164"/>
      <c r="G21" s="164"/>
      <c r="H21" s="164"/>
      <c r="I21" s="164"/>
      <c r="J21" s="164"/>
      <c r="K21" s="41"/>
      <c r="L21" s="41"/>
      <c r="M21" s="41"/>
      <c r="N21" s="41"/>
    </row>
    <row r="22" spans="1:15" s="19" customFormat="1" ht="28.5" customHeight="1" x14ac:dyDescent="0.25">
      <c r="A22" s="208" t="s">
        <v>117</v>
      </c>
      <c r="B22" s="209"/>
      <c r="C22" s="209"/>
      <c r="D22" s="209"/>
      <c r="E22" s="209"/>
      <c r="F22" s="209"/>
      <c r="G22" s="209"/>
      <c r="H22" s="209"/>
      <c r="I22" s="209"/>
      <c r="J22" s="209"/>
      <c r="K22" s="152"/>
      <c r="L22" s="152"/>
      <c r="M22" s="152"/>
      <c r="N22" s="152"/>
    </row>
    <row r="23" spans="1:15" s="19" customFormat="1" ht="5.25" customHeight="1" x14ac:dyDescent="0.2">
      <c r="C23" s="27"/>
      <c r="D23" s="29"/>
      <c r="E23" s="164"/>
      <c r="F23" s="164"/>
      <c r="G23" s="164"/>
      <c r="H23" s="164"/>
      <c r="I23" s="164"/>
      <c r="J23" s="164"/>
      <c r="K23" s="41"/>
      <c r="L23" s="41"/>
      <c r="M23" s="41"/>
      <c r="N23" s="41"/>
    </row>
    <row r="24" spans="1:15" s="19" customFormat="1" ht="22.95" customHeight="1" x14ac:dyDescent="0.2">
      <c r="A24" s="210" t="s">
        <v>95</v>
      </c>
      <c r="B24" s="210"/>
      <c r="C24" s="210"/>
      <c r="D24" s="211"/>
      <c r="E24" s="211"/>
      <c r="F24" s="211"/>
      <c r="G24" s="211"/>
      <c r="H24" s="211"/>
      <c r="I24" s="211"/>
      <c r="J24" s="54"/>
      <c r="K24" s="65" t="s">
        <v>111</v>
      </c>
      <c r="L24" s="65" t="s">
        <v>107</v>
      </c>
      <c r="M24" s="100" t="s">
        <v>106</v>
      </c>
      <c r="N24" s="100" t="s">
        <v>129</v>
      </c>
    </row>
    <row r="25" spans="1:15" s="19" customFormat="1" ht="5.25" customHeight="1" x14ac:dyDescent="0.25">
      <c r="A25" s="4"/>
      <c r="B25" s="4"/>
      <c r="C25" s="4"/>
      <c r="D25" s="4"/>
      <c r="E25" s="207"/>
      <c r="F25" s="207"/>
      <c r="G25" s="207"/>
      <c r="H25" s="207"/>
      <c r="I25" s="207"/>
      <c r="J25" s="4"/>
      <c r="K25" s="93"/>
      <c r="L25" s="93"/>
      <c r="M25" s="93"/>
      <c r="N25" s="93"/>
    </row>
    <row r="26" spans="1:15" s="19" customFormat="1" ht="12.75" customHeight="1" x14ac:dyDescent="0.25">
      <c r="A26" s="14"/>
      <c r="B26" s="15"/>
      <c r="C26" s="15"/>
      <c r="D26" s="15"/>
      <c r="E26" s="172" t="s">
        <v>96</v>
      </c>
      <c r="F26" s="172"/>
      <c r="G26" s="172"/>
      <c r="H26" s="172"/>
      <c r="I26" s="172"/>
      <c r="J26" s="16"/>
      <c r="K26" s="51">
        <f>K28+K29</f>
        <v>164691.51999999999</v>
      </c>
      <c r="L26" s="51">
        <f t="shared" ref="L26:N26" si="2">L28+L29</f>
        <v>214450</v>
      </c>
      <c r="M26" s="51">
        <f t="shared" si="2"/>
        <v>237650</v>
      </c>
      <c r="N26" s="51">
        <f t="shared" si="2"/>
        <v>237650</v>
      </c>
    </row>
    <row r="27" spans="1:15" s="19" customFormat="1" ht="7.5" customHeight="1" x14ac:dyDescent="0.2">
      <c r="A27" s="20"/>
      <c r="B27" s="20"/>
      <c r="C27" s="20"/>
      <c r="D27" s="20"/>
      <c r="E27" s="177"/>
      <c r="F27" s="177"/>
      <c r="G27" s="177"/>
      <c r="H27" s="177"/>
      <c r="I27" s="177"/>
      <c r="J27" s="20"/>
      <c r="K27" s="47"/>
      <c r="L27" s="47"/>
      <c r="M27" s="47"/>
      <c r="N27" s="47"/>
    </row>
    <row r="28" spans="1:15" s="19" customFormat="1" ht="12.75" customHeight="1" x14ac:dyDescent="0.2">
      <c r="A28" s="20"/>
      <c r="B28" s="20"/>
      <c r="C28" s="20"/>
      <c r="D28" s="39" t="s">
        <v>97</v>
      </c>
      <c r="E28" s="177" t="s">
        <v>98</v>
      </c>
      <c r="F28" s="177"/>
      <c r="G28" s="177"/>
      <c r="H28" s="177"/>
      <c r="I28" s="177"/>
      <c r="J28" s="20"/>
      <c r="K28" s="47">
        <v>142391.51999999999</v>
      </c>
      <c r="L28" s="47">
        <v>190450</v>
      </c>
      <c r="M28" s="47">
        <v>207650</v>
      </c>
      <c r="N28" s="47">
        <v>207650</v>
      </c>
    </row>
    <row r="29" spans="1:15" s="19" customFormat="1" ht="12.75" customHeight="1" x14ac:dyDescent="0.2">
      <c r="A29" s="20"/>
      <c r="B29" s="20"/>
      <c r="C29" s="20"/>
      <c r="D29" s="39" t="s">
        <v>99</v>
      </c>
      <c r="E29" s="177" t="s">
        <v>100</v>
      </c>
      <c r="F29" s="177"/>
      <c r="G29" s="177"/>
      <c r="H29" s="177"/>
      <c r="I29" s="177"/>
      <c r="J29" s="20"/>
      <c r="K29" s="47">
        <v>22300</v>
      </c>
      <c r="L29" s="47">
        <v>24000</v>
      </c>
      <c r="M29" s="47">
        <v>30000</v>
      </c>
      <c r="N29" s="47">
        <v>30000</v>
      </c>
    </row>
    <row r="30" spans="1:15" ht="27.75" customHeight="1" x14ac:dyDescent="0.25"/>
    <row r="31" spans="1:15" x14ac:dyDescent="0.25">
      <c r="A31" s="154" t="s">
        <v>118</v>
      </c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205"/>
      <c r="O31" s="205"/>
    </row>
    <row r="32" spans="1:15" ht="5.25" customHeight="1" x14ac:dyDescent="0.25">
      <c r="A32" s="1"/>
      <c r="B32" s="111"/>
      <c r="C32" s="111"/>
      <c r="D32" s="72"/>
      <c r="E32" s="111"/>
      <c r="F32" s="111"/>
      <c r="G32" s="111"/>
      <c r="H32" s="111"/>
      <c r="I32" s="111"/>
      <c r="J32" s="111"/>
      <c r="K32" s="112"/>
      <c r="L32" s="112"/>
      <c r="M32" s="112"/>
    </row>
    <row r="33" spans="1:14" ht="14.25" customHeight="1" x14ac:dyDescent="0.25">
      <c r="A33" s="204" t="s">
        <v>121</v>
      </c>
      <c r="B33" s="204"/>
      <c r="C33" s="204"/>
      <c r="D33" s="204"/>
      <c r="E33" s="204"/>
      <c r="F33" s="204"/>
      <c r="G33" s="204"/>
      <c r="H33" s="204"/>
      <c r="I33" s="204"/>
      <c r="J33" s="204"/>
      <c r="K33" s="204"/>
      <c r="L33" s="204"/>
      <c r="M33" s="204"/>
      <c r="N33" s="152"/>
    </row>
    <row r="34" spans="1:14" ht="7.5" customHeight="1" x14ac:dyDescent="0.25">
      <c r="A34" s="73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4" ht="6" customHeight="1" x14ac:dyDescent="0.25">
      <c r="A35" s="206"/>
      <c r="B35" s="206"/>
      <c r="C35" s="206"/>
      <c r="D35" s="206"/>
      <c r="E35" s="206"/>
      <c r="F35" s="206"/>
      <c r="G35" s="206"/>
      <c r="H35" s="206"/>
      <c r="I35" s="206"/>
      <c r="J35" s="206"/>
      <c r="K35" s="29"/>
      <c r="L35" s="29"/>
      <c r="M35" s="29"/>
    </row>
    <row r="36" spans="1:14" x14ac:dyDescent="0.25">
      <c r="A36" s="174" t="s">
        <v>122</v>
      </c>
      <c r="B36" s="174"/>
      <c r="C36" s="174"/>
      <c r="D36" s="174"/>
      <c r="E36" s="174"/>
      <c r="F36" s="55"/>
      <c r="G36" s="55"/>
      <c r="H36" s="55"/>
      <c r="I36" s="55"/>
      <c r="J36" s="55"/>
      <c r="K36" s="29"/>
      <c r="L36" s="29"/>
      <c r="M36" s="29"/>
    </row>
    <row r="37" spans="1:14" x14ac:dyDescent="0.25">
      <c r="A37" s="174" t="s">
        <v>123</v>
      </c>
      <c r="B37" s="174"/>
      <c r="C37" s="174"/>
      <c r="D37" s="174"/>
      <c r="E37" s="174"/>
      <c r="F37" s="55"/>
      <c r="G37" s="55"/>
      <c r="H37" s="55"/>
      <c r="I37" s="55"/>
      <c r="J37" s="55"/>
      <c r="K37" s="29"/>
      <c r="L37" s="29"/>
      <c r="M37" s="29"/>
    </row>
    <row r="38" spans="1:14" x14ac:dyDescent="0.25">
      <c r="A38" s="19" t="s">
        <v>156</v>
      </c>
      <c r="B38" s="19"/>
      <c r="C38" s="19"/>
      <c r="D38" s="19"/>
      <c r="E38" s="19"/>
      <c r="F38" s="55"/>
      <c r="G38" s="55"/>
      <c r="H38" s="55"/>
      <c r="J38" s="55"/>
      <c r="K38" s="29"/>
      <c r="L38" s="29"/>
      <c r="M38" s="29"/>
    </row>
    <row r="39" spans="1:14" x14ac:dyDescent="0.25">
      <c r="A39" s="55"/>
      <c r="B39" s="55"/>
      <c r="C39" s="55"/>
      <c r="D39" s="55"/>
      <c r="E39" s="55"/>
      <c r="F39" s="55"/>
      <c r="G39" s="55"/>
      <c r="H39" s="55"/>
      <c r="J39" s="55"/>
      <c r="K39" s="29"/>
      <c r="L39" s="29"/>
      <c r="M39" s="29" t="s">
        <v>119</v>
      </c>
    </row>
    <row r="40" spans="1:14" x14ac:dyDescent="0.25">
      <c r="A40" s="55"/>
      <c r="B40" s="55"/>
      <c r="C40" s="55"/>
      <c r="D40" s="55"/>
      <c r="E40" s="55"/>
      <c r="F40" s="55"/>
      <c r="G40" s="55"/>
      <c r="H40" s="55"/>
      <c r="J40" s="55"/>
      <c r="L40" s="29"/>
      <c r="M40" s="29" t="s">
        <v>120</v>
      </c>
    </row>
    <row r="41" spans="1:14" x14ac:dyDescent="0.25">
      <c r="A41" s="55"/>
      <c r="B41" s="55"/>
      <c r="C41" s="55"/>
      <c r="D41" s="55"/>
      <c r="E41" s="55"/>
      <c r="F41" s="55"/>
      <c r="G41" s="55"/>
      <c r="H41" s="55"/>
      <c r="J41" s="55"/>
      <c r="L41" s="29"/>
      <c r="M41" s="29"/>
    </row>
  </sheetData>
  <mergeCells count="31">
    <mergeCell ref="E7:I7"/>
    <mergeCell ref="E8:I8"/>
    <mergeCell ref="E10:I10"/>
    <mergeCell ref="A1:N1"/>
    <mergeCell ref="E2:I2"/>
    <mergeCell ref="A3:I3"/>
    <mergeCell ref="E4:I4"/>
    <mergeCell ref="E5:I5"/>
    <mergeCell ref="E6:I6"/>
    <mergeCell ref="A22:N22"/>
    <mergeCell ref="E23:J23"/>
    <mergeCell ref="A24:I24"/>
    <mergeCell ref="E11:J11"/>
    <mergeCell ref="E12:I12"/>
    <mergeCell ref="E13:J13"/>
    <mergeCell ref="E14:J14"/>
    <mergeCell ref="E17:J17"/>
    <mergeCell ref="E20:J20"/>
    <mergeCell ref="E19:J19"/>
    <mergeCell ref="E15:J15"/>
    <mergeCell ref="E21:J21"/>
    <mergeCell ref="E25:I25"/>
    <mergeCell ref="E26:I26"/>
    <mergeCell ref="E27:I27"/>
    <mergeCell ref="E28:I28"/>
    <mergeCell ref="E29:I29"/>
    <mergeCell ref="A33:N33"/>
    <mergeCell ref="A31:O31"/>
    <mergeCell ref="A35:J35"/>
    <mergeCell ref="A36:E36"/>
    <mergeCell ref="A37:E3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Sažetak</vt:lpstr>
      <vt:lpstr>Opći i posebni dio</vt:lpstr>
      <vt:lpstr>Funkcije i izvori financiranja</vt:lpstr>
      <vt:lpstr>'Opći i posebni dio'!Podrucje_ispisa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Korisnik</dc:creator>
  <cp:keywords/>
  <dc:description/>
  <cp:lastModifiedBy>Dječji vrtić Mali medo</cp:lastModifiedBy>
  <cp:revision/>
  <cp:lastPrinted>2024-10-08T10:41:51Z</cp:lastPrinted>
  <dcterms:created xsi:type="dcterms:W3CDTF">2009-11-09T11:33:14Z</dcterms:created>
  <dcterms:modified xsi:type="dcterms:W3CDTF">2024-10-08T11:04:10Z</dcterms:modified>
  <cp:category/>
  <cp:contentStatus/>
</cp:coreProperties>
</file>