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653B2E6-26FC-40A8-BC77-91FADE474767}" xr6:coauthVersionLast="47" xr6:coauthVersionMax="47" xr10:uidLastSave="{00000000-0000-0000-0000-000000000000}"/>
  <bookViews>
    <workbookView xWindow="-120" yWindow="-120" windowWidth="29040" windowHeight="15840" tabRatio="447" xr2:uid="{00000000-000D-0000-FFFF-FFFF00000000}"/>
  </bookViews>
  <sheets>
    <sheet name="1. strana" sheetId="2" r:id="rId1"/>
    <sheet name="Opći i posebni dio" sheetId="1" r:id="rId2"/>
    <sheet name="Funkcije i izvori financiranja" sheetId="3" r:id="rId3"/>
  </sheets>
  <externalReferences>
    <externalReference r:id="rId4"/>
  </externalReferences>
  <definedNames>
    <definedName name="_xlnm.Print_Area" localSheetId="1">'Opći i posebni dio'!$A$1:$M$155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2" i="1" l="1"/>
  <c r="K59" i="1" s="1"/>
  <c r="K125" i="1"/>
  <c r="K52" i="1" s="1"/>
  <c r="K117" i="1"/>
  <c r="K44" i="1" s="1"/>
  <c r="K112" i="1"/>
  <c r="K39" i="1" s="1"/>
  <c r="K76" i="1"/>
  <c r="K74" i="1" s="1"/>
  <c r="K72" i="1" s="1"/>
  <c r="J26" i="2" s="1"/>
  <c r="J27" i="2" s="1"/>
  <c r="L8" i="3"/>
  <c r="K97" i="1"/>
  <c r="K12" i="3" s="1"/>
  <c r="K98" i="1"/>
  <c r="K13" i="3" s="1"/>
  <c r="K18" i="3"/>
  <c r="K17" i="3"/>
  <c r="L96" i="1"/>
  <c r="L95" i="1" s="1"/>
  <c r="L93" i="1" s="1"/>
  <c r="L91" i="1" s="1"/>
  <c r="L89" i="1" s="1"/>
  <c r="K40" i="1"/>
  <c r="K61" i="1"/>
  <c r="K46" i="1"/>
  <c r="K47" i="1"/>
  <c r="K48" i="1"/>
  <c r="K49" i="1"/>
  <c r="K45" i="1"/>
  <c r="M96" i="1"/>
  <c r="M95" i="1" s="1"/>
  <c r="M93" i="1" s="1"/>
  <c r="M91" i="1" s="1"/>
  <c r="M89" i="1" s="1"/>
  <c r="L13" i="3"/>
  <c r="M13" i="3"/>
  <c r="K66" i="1"/>
  <c r="M12" i="3"/>
  <c r="L5" i="1"/>
  <c r="K16" i="2" s="1"/>
  <c r="K17" i="2" s="1"/>
  <c r="L12" i="3"/>
  <c r="M8" i="3"/>
  <c r="M7" i="3"/>
  <c r="L7" i="3"/>
  <c r="L26" i="1"/>
  <c r="L63" i="1"/>
  <c r="M63" i="1"/>
  <c r="L37" i="1"/>
  <c r="M37" i="1"/>
  <c r="M26" i="1"/>
  <c r="K24" i="3"/>
  <c r="M24" i="3"/>
  <c r="L26" i="2"/>
  <c r="L27" i="2" s="1"/>
  <c r="K26" i="2"/>
  <c r="K27" i="2" s="1"/>
  <c r="M18" i="3"/>
  <c r="M15" i="3" s="1"/>
  <c r="M74" i="1"/>
  <c r="M72" i="1" s="1"/>
  <c r="L18" i="3"/>
  <c r="L15" i="3" s="1"/>
  <c r="L74" i="1"/>
  <c r="L72" i="1" s="1"/>
  <c r="J76" i="1"/>
  <c r="J74" i="1" s="1"/>
  <c r="J72" i="1" s="1"/>
  <c r="K29" i="1"/>
  <c r="K32" i="1"/>
  <c r="K35" i="1"/>
  <c r="K138" i="1"/>
  <c r="K65" i="1" s="1"/>
  <c r="K104" i="1"/>
  <c r="K31" i="1" s="1"/>
  <c r="K60" i="1"/>
  <c r="K53" i="1"/>
  <c r="K50" i="1"/>
  <c r="K101" i="1"/>
  <c r="K28" i="1" s="1"/>
  <c r="K107" i="1"/>
  <c r="K34" i="1" s="1"/>
  <c r="K18" i="1"/>
  <c r="K16" i="1" s="1"/>
  <c r="K13" i="1"/>
  <c r="K11" i="1" s="1"/>
  <c r="K8" i="3" s="1"/>
  <c r="K54" i="1"/>
  <c r="K55" i="1"/>
  <c r="K56" i="1"/>
  <c r="K57" i="1"/>
  <c r="K41" i="1"/>
  <c r="K42" i="1"/>
  <c r="K7" i="1"/>
  <c r="L24" i="3"/>
  <c r="M5" i="1"/>
  <c r="L16" i="2" s="1"/>
  <c r="L17" i="2" s="1"/>
  <c r="M10" i="3" l="1"/>
  <c r="K7" i="3"/>
  <c r="K5" i="3" s="1"/>
  <c r="L5" i="3"/>
  <c r="K110" i="1"/>
  <c r="K37" i="1" s="1"/>
  <c r="L10" i="3"/>
  <c r="K136" i="1"/>
  <c r="K63" i="1" s="1"/>
  <c r="M24" i="1"/>
  <c r="K10" i="3"/>
  <c r="K5" i="1"/>
  <c r="J16" i="2" s="1"/>
  <c r="J17" i="2" s="1"/>
  <c r="M5" i="3"/>
  <c r="K15" i="3"/>
  <c r="K99" i="1"/>
  <c r="L24" i="1"/>
  <c r="M22" i="1" l="1"/>
  <c r="L19" i="2"/>
  <c r="L20" i="2" s="1"/>
  <c r="L22" i="2" s="1"/>
  <c r="L30" i="2" s="1"/>
  <c r="L22" i="1"/>
  <c r="K19" i="2"/>
  <c r="K20" i="2" s="1"/>
  <c r="K22" i="2" s="1"/>
  <c r="K30" i="2" s="1"/>
  <c r="K26" i="1"/>
  <c r="K24" i="1" s="1"/>
  <c r="K96" i="1"/>
  <c r="K95" i="1" s="1"/>
  <c r="K93" i="1" s="1"/>
  <c r="K91" i="1" s="1"/>
  <c r="K89" i="1" s="1"/>
  <c r="J19" i="2" l="1"/>
  <c r="J20" i="2" s="1"/>
  <c r="J22" i="2" s="1"/>
  <c r="J30" i="2" s="1"/>
  <c r="K22" i="1"/>
</calcChain>
</file>

<file path=xl/sharedStrings.xml><?xml version="1.0" encoding="utf-8"?>
<sst xmlns="http://schemas.openxmlformats.org/spreadsheetml/2006/main" count="184" uniqueCount="134">
  <si>
    <t xml:space="preserve"> </t>
  </si>
  <si>
    <t>KLASA: 400-02/22-01/01</t>
  </si>
  <si>
    <t>URBROJ: 2137-25-1-22-1</t>
  </si>
  <si>
    <t>I.  OPĆI DIO</t>
  </si>
  <si>
    <t>Članak 1.</t>
  </si>
  <si>
    <t>€</t>
  </si>
  <si>
    <t xml:space="preserve">A.    RAČUN PRIHODA I RASHODA </t>
  </si>
  <si>
    <t>Plan 2023. (€)</t>
  </si>
  <si>
    <t>Plan 2024. (€)</t>
  </si>
  <si>
    <t>Plan 2025. (€)</t>
  </si>
  <si>
    <t>6      PRIHODI POSLOVANJA</t>
  </si>
  <si>
    <t xml:space="preserve">        UKUPNI PRIHODI:</t>
  </si>
  <si>
    <t>3      RASHODI POSLOVANJA</t>
  </si>
  <si>
    <t xml:space="preserve">        UKUPNI RASHODI:</t>
  </si>
  <si>
    <t>RALIKA-VIŠAK/MANJAK</t>
  </si>
  <si>
    <t xml:space="preserve">B.    RASPOLOŽIVA SREDSTVA IZ PRETHODNIH GODINA </t>
  </si>
  <si>
    <t>9  UKUPNI DONOS VIŠKA/MANJKA IZ PRETHODNE/IH GODINA</t>
  </si>
  <si>
    <t xml:space="preserve">    VIŠAK/MANJAK IZ PRETHODNE/IH GODINA KOJI ĆE SE RASPOREDITI/POKRITI</t>
  </si>
  <si>
    <t xml:space="preserve">         RAZLIKA-VIŠAK/MANJAK</t>
  </si>
  <si>
    <t>Članak 2.</t>
  </si>
  <si>
    <t>Članak 2. mijenja se i glasi:</t>
  </si>
  <si>
    <t xml:space="preserve">     Prihodi i rashodi po ekonomskoj klasifikaciji utvrđuju se u Računu prihoda i rashoda, kako slijedi:</t>
  </si>
  <si>
    <t>A.    RAČUN PRIHODA I RASHODA</t>
  </si>
  <si>
    <t>Broj konta</t>
  </si>
  <si>
    <t>Izvor</t>
  </si>
  <si>
    <t xml:space="preserve">                 NAZIV </t>
  </si>
  <si>
    <t>PRIHODI POSLOVANJA</t>
  </si>
  <si>
    <t>PRIHODI OD IMOVINE</t>
  </si>
  <si>
    <t>Prihodi od financijske imovine</t>
  </si>
  <si>
    <t xml:space="preserve">PRIHODI OD UPRAVNIH I ADMINISTRATIVNIH PRISTOJBI,                        PRISTOJBI PO POSEBNIM PROPISIMA I NAKNADA           </t>
  </si>
  <si>
    <t xml:space="preserve">Prihodi po posebnim propisima                                     </t>
  </si>
  <si>
    <t>Sufinanciranje cijene usluge, participacije i sl.</t>
  </si>
  <si>
    <t>PRIHODI IZ NADLEŽNOG PRORAČUNA</t>
  </si>
  <si>
    <t>Prihodi iz proračuna za financiranje redovne djelatnosti proračunskih korisnika</t>
  </si>
  <si>
    <t>Prihodi za financiranje rashoda poslovanja</t>
  </si>
  <si>
    <t>RASHODI POSLOVANJA</t>
  </si>
  <si>
    <t xml:space="preserve">RASHODI ZA ZAPOSLENE                        </t>
  </si>
  <si>
    <t>Plaće (Bruto)</t>
  </si>
  <si>
    <t xml:space="preserve">Plaće za zaposlene                            </t>
  </si>
  <si>
    <t xml:space="preserve">Ostali rashodi za zaposlene                     </t>
  </si>
  <si>
    <t xml:space="preserve">Doprinosi na plaće                            </t>
  </si>
  <si>
    <t xml:space="preserve">Doprinos za obvezno zdravstveno osiguranje                         </t>
  </si>
  <si>
    <t xml:space="preserve">MATERIJALNI RASHODI                          </t>
  </si>
  <si>
    <t xml:space="preserve">Naknade troškova zaposlenima                                                    </t>
  </si>
  <si>
    <t>Naknade za prijevoz na posao i s posla</t>
  </si>
  <si>
    <t xml:space="preserve">Stručno usavršavanje zaposlenika                                                </t>
  </si>
  <si>
    <t xml:space="preserve">Ostale naknade troškova zaposlenima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</si>
  <si>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</si>
  <si>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</si>
  <si>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</si>
  <si>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</si>
  <si>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</si>
  <si>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</si>
  <si>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>Službena, radna i zaštitna odjeća</t>
  </si>
  <si>
    <t xml:space="preserve">Rashodi za usluge                                                                    </t>
  </si>
  <si>
    <t>Usluge telefona, pošte i prijevoza</t>
  </si>
  <si>
    <t xml:space="preserve">Komunalne usluge                                                                          </t>
  </si>
  <si>
    <t xml:space="preserve">Intelektualne i osobne usluge                             </t>
  </si>
  <si>
    <t xml:space="preserve">Računalne usluge                                        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</si>
  <si>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</si>
  <si>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</si>
  <si>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Premije osiguranja</t>
  </si>
  <si>
    <t xml:space="preserve">FINANCIJSKI  RASHODI                                                       </t>
  </si>
  <si>
    <t>Ostali financijski rashodi</t>
  </si>
  <si>
    <t xml:space="preserve">Bankarske usluge i usluge platnog prometa                 </t>
  </si>
  <si>
    <t xml:space="preserve">                                                B.    RASPOLOŽIVA SREDSTVA IZ PRETHODNIH GODINA</t>
  </si>
  <si>
    <t xml:space="preserve">VLASTITI IZVORI </t>
  </si>
  <si>
    <t xml:space="preserve">REZULTAT POSLOVANJA </t>
  </si>
  <si>
    <t xml:space="preserve">Višak/manjak prihoda </t>
  </si>
  <si>
    <t>Manjak prihoda</t>
  </si>
  <si>
    <t>Članak 3.</t>
  </si>
  <si>
    <t xml:space="preserve">II. POSEBNI DIO 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</si>
  <si>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</si>
  <si>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</si>
  <si>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</si>
  <si>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</si>
  <si>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</si>
  <si>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</si>
  <si>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</si>
  <si>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</si>
  <si>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</si>
  <si>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</si>
  <si>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</si>
  <si>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</si>
  <si>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</si>
  <si>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</si>
  <si>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</si>
  <si>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>11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</si>
  <si>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</si>
  <si>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</si>
  <si>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</si>
  <si>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</si>
  <si>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</si>
  <si>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>Naknade za prijevoz na posao i posla</t>
  </si>
  <si>
    <t>43</t>
  </si>
  <si>
    <t>Ostale naknade troškova zaposlenima</t>
  </si>
  <si>
    <t>Energija</t>
  </si>
  <si>
    <t xml:space="preserve">Materijal i dijelovi za tekuće i investicijsko održavanje                       </t>
  </si>
  <si>
    <t xml:space="preserve">Sitni inventar                                 </t>
  </si>
  <si>
    <t xml:space="preserve">Službena, radna i zaštitna odjeća </t>
  </si>
  <si>
    <t xml:space="preserve">Rashodi za usluge                                  </t>
  </si>
  <si>
    <t xml:space="preserve">Usluge telefona, pošte i prijevoza </t>
  </si>
  <si>
    <t>Komunalne usluge</t>
  </si>
  <si>
    <t xml:space="preserve">Ostale usluge                                        </t>
  </si>
  <si>
    <t xml:space="preserve">Ostali nespomenuti rashodi poslovanja                      </t>
  </si>
  <si>
    <t xml:space="preserve">Premije osiguranja </t>
  </si>
  <si>
    <t xml:space="preserve">FINANCIJSKI RASHODI                            </t>
  </si>
  <si>
    <t xml:space="preserve">Ostali financijski rashodi                               </t>
  </si>
  <si>
    <t>Članak 4.</t>
  </si>
  <si>
    <t>Antonia Šturbek</t>
  </si>
  <si>
    <t>PRIJEDLOG FINANCIJSKOG PLANA  DJEČJEG VRTIĆA "MALI MEDO" GORNJA RIJEKA  ZA 2023. GODINU I PROJEKCIJE ZA 2024. I 2025. GODINU  PREMA IZVORIMA FINANCIRANJA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</si>
  <si>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</si>
  <si>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</si>
  <si>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</si>
  <si>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</si>
  <si>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</si>
  <si>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>VLASTITI IZVORI (MANJAK POSLOVANJA)</t>
  </si>
  <si>
    <t>Opći prihodi i primici</t>
  </si>
  <si>
    <t xml:space="preserve">FUNKCIJA </t>
  </si>
  <si>
    <t>SVEUKUPNI RASHODI</t>
  </si>
  <si>
    <t>0911</t>
  </si>
  <si>
    <t xml:space="preserve">Predškolsko obrazovanje </t>
  </si>
  <si>
    <t>0960</t>
  </si>
  <si>
    <t xml:space="preserve">Dodatne usluge u obrazovanju </t>
  </si>
  <si>
    <t>TE PROJEKCIJE PLANA ZA 2024. I 2025. GODINU</t>
  </si>
  <si>
    <t>Rashodi financijskog plana za 2023. i projekcija za 2024. i 2025. godinu raspoređuju se po ekonomskoj, funkcijskoj, organizacijskoj i programskoj kalasifikaciji, te izvorima financiranja, kako slijedi:</t>
  </si>
  <si>
    <t>Financijski plan Dječjeg vrtića Mali medo za 2023. godinu te projekcije za 2024. i 2025. godinu objavit će se na oglasnoj ploči i mrežnim stranicama Dječjeg vrtića Mali medo Gornja Rijeka.</t>
  </si>
  <si>
    <t>FINANCIJSKI PLAN  DJEČJEG VRTIĆA MALI MEDO  ZA 2023. GODINU I PROJEKCIJE ZA 2024. I 2025. GODINU  PREMA IZVORIMA FINANCIRANJA</t>
  </si>
  <si>
    <t xml:space="preserve"> DJEČJEG VRTIĆA MALI MEDO ZA 2023. GODINU</t>
  </si>
  <si>
    <t>PREDSJEDNICA:</t>
  </si>
  <si>
    <t>Gornja Rijeka, 14. studenoga 2022. godine</t>
  </si>
  <si>
    <t xml:space="preserve">      Na temelju članka 38.  Zakona o proračunu ("Narodne novine" broj 144/21) i članka 42. Statuta Dječjeg vrtića Mali medo Gornja Rijeka,  KLASA: 601-01/21-01/03,  od 8. studenoga 2021. godine, Upravno vijeće Dječjeg vrtića Mali medo Gornja Rijeka na 18. sjednici održanoj 14. studenoga 2022. donosi:</t>
  </si>
  <si>
    <t>PRIJEDLOG FINANCIJSKOG PLANA</t>
  </si>
  <si>
    <t xml:space="preserve">  Prijedlog  Financijskog plana Dječjeg vrtića Mali medo za 2023. godinu te projekcije plana za 2024. i 2025. godinu sastoje se od Računa prihoda i rashoda i Raspoloživih sredstava iz prethodnih godina,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</si>
</sst>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0" fontId="0" fillId="4" borderId="0" xfId="0" applyFill="1"/>
    <xf numFmtId="0" fontId="3" fillId="2" borderId="1" xfId="0" applyFont="1" applyFill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6" fillId="5" borderId="0" xfId="0" applyFont="1" applyFill="1"/>
    <xf numFmtId="0" fontId="8" fillId="6" borderId="0" xfId="0" applyFont="1" applyFill="1"/>
    <xf numFmtId="0" fontId="9" fillId="6" borderId="0" xfId="0" applyFont="1" applyFill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4" fillId="3" borderId="0" xfId="0" applyFont="1" applyFill="1"/>
    <xf numFmtId="0" fontId="11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2" borderId="0" xfId="0" applyFont="1" applyFill="1" applyAlignment="1">
      <alignment horizontal="left"/>
    </xf>
    <xf numFmtId="0" fontId="6" fillId="3" borderId="0" xfId="0" applyFont="1" applyFill="1"/>
    <xf numFmtId="4" fontId="5" fillId="3" borderId="0" xfId="0" applyNumberFormat="1" applyFont="1" applyFill="1" applyAlignment="1">
      <alignment horizontal="right"/>
    </xf>
    <xf numFmtId="0" fontId="12" fillId="0" borderId="0" xfId="0" applyFont="1"/>
    <xf numFmtId="49" fontId="12" fillId="0" borderId="0" xfId="0" applyNumberFormat="1" applyFont="1"/>
    <xf numFmtId="49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49" fontId="9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8" fillId="2" borderId="0" xfId="0" applyNumberFormat="1" applyFont="1" applyFill="1" applyAlignment="1">
      <alignment horizontal="right"/>
    </xf>
    <xf numFmtId="49" fontId="10" fillId="0" borderId="0" xfId="0" applyNumberFormat="1" applyFont="1" applyAlignment="1">
      <alignment horizontal="center"/>
    </xf>
    <xf numFmtId="4" fontId="4" fillId="3" borderId="0" xfId="0" applyNumberFormat="1" applyFont="1" applyFill="1" applyAlignment="1">
      <alignment horizontal="right"/>
    </xf>
    <xf numFmtId="4" fontId="11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1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5" fillId="5" borderId="0" xfId="0" applyNumberFormat="1" applyFont="1" applyFill="1" applyAlignment="1">
      <alignment horizontal="right"/>
    </xf>
    <xf numFmtId="4" fontId="8" fillId="6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19" fillId="0" borderId="0" xfId="0" applyFont="1"/>
    <xf numFmtId="0" fontId="11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5" fillId="0" borderId="2" xfId="0" applyFont="1" applyBorder="1"/>
    <xf numFmtId="49" fontId="11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" fontId="10" fillId="0" borderId="0" xfId="0" applyNumberFormat="1" applyFont="1"/>
    <xf numFmtId="0" fontId="13" fillId="0" borderId="0" xfId="0" applyFont="1" applyAlignment="1">
      <alignment horizontal="left"/>
    </xf>
    <xf numFmtId="0" fontId="9" fillId="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6" fillId="7" borderId="0" xfId="0" applyFont="1" applyFill="1"/>
    <xf numFmtId="4" fontId="5" fillId="7" borderId="0" xfId="0" applyNumberFormat="1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3" fillId="4" borderId="0" xfId="0" applyFont="1" applyFill="1"/>
    <xf numFmtId="0" fontId="5" fillId="6" borderId="0" xfId="0" applyFont="1" applyFill="1"/>
    <xf numFmtId="0" fontId="6" fillId="6" borderId="0" xfId="0" applyFont="1" applyFill="1"/>
    <xf numFmtId="4" fontId="5" fillId="6" borderId="0" xfId="0" applyNumberFormat="1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0" fontId="5" fillId="6" borderId="1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4" fillId="4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wrapText="1"/>
    </xf>
    <xf numFmtId="0" fontId="3" fillId="4" borderId="3" xfId="0" applyFont="1" applyFill="1" applyBorder="1"/>
    <xf numFmtId="4" fontId="6" fillId="4" borderId="1" xfId="0" applyNumberFormat="1" applyFont="1" applyFill="1" applyBorder="1" applyAlignment="1">
      <alignment horizontal="right" wrapText="1"/>
    </xf>
    <xf numFmtId="4" fontId="5" fillId="4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horizontal="right"/>
    </xf>
    <xf numFmtId="4" fontId="19" fillId="0" borderId="0" xfId="0" applyNumberFormat="1" applyFont="1"/>
    <xf numFmtId="0" fontId="6" fillId="0" borderId="0" xfId="0" applyFont="1" applyAlignment="1">
      <alignment horizontal="center"/>
    </xf>
    <xf numFmtId="4" fontId="4" fillId="0" borderId="1" xfId="0" applyNumberFormat="1" applyFont="1" applyBorder="1"/>
    <xf numFmtId="0" fontId="13" fillId="0" borderId="0" xfId="0" applyFont="1"/>
    <xf numFmtId="0" fontId="15" fillId="0" borderId="0" xfId="0" applyFont="1" applyAlignment="1">
      <alignment horizontal="center"/>
    </xf>
    <xf numFmtId="0" fontId="8" fillId="6" borderId="0" xfId="0" applyFont="1" applyFill="1" applyAlignment="1">
      <alignment vertical="center"/>
    </xf>
    <xf numFmtId="4" fontId="8" fillId="6" borderId="0" xfId="0" applyNumberFormat="1" applyFont="1" applyFill="1" applyAlignment="1">
      <alignment vertical="center"/>
    </xf>
    <xf numFmtId="0" fontId="8" fillId="6" borderId="1" xfId="0" applyFont="1" applyFill="1" applyBorder="1" applyAlignment="1">
      <alignment horizontal="right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lef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5" fillId="5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13" fillId="0" borderId="0" xfId="0" applyFont="1"/>
    <xf numFmtId="0" fontId="5" fillId="7" borderId="0" xfId="0" applyFont="1" applyFill="1" applyAlignment="1">
      <alignment horizontal="left"/>
    </xf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Podaci\Knjigovodstvo\PRORA&#268;UN\DJE&#268;JI%20VRTI&#262;%20P&#268;ELICA\2022\Prora&#269;un\Prora&#269;un\DJE&#268;JI%20VRTI&#262;-%20Financijski%20plan%20za%202022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trana"/>
      <sheetName val="Opći i posebni d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="110" zoomScaleNormal="110" workbookViewId="0">
      <selection activeCell="Q20" sqref="Q20"/>
    </sheetView>
  </sheetViews>
  <sheetFormatPr defaultRowHeight="12.75" x14ac:dyDescent="0.2"/>
  <cols>
    <col min="8" max="8" width="8.42578125" customWidth="1"/>
    <col min="9" max="9" width="1.42578125" hidden="1" customWidth="1"/>
    <col min="10" max="10" width="18.85546875" customWidth="1"/>
    <col min="11" max="11" width="21.28515625" customWidth="1"/>
    <col min="12" max="12" width="18" customWidth="1"/>
  </cols>
  <sheetData>
    <row r="1" spans="1:13" ht="12.75" customHeight="1" x14ac:dyDescent="0.2">
      <c r="A1" s="137" t="s">
        <v>131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3" ht="27.7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3" x14ac:dyDescent="0.2">
      <c r="A3" s="9"/>
      <c r="B3" s="9"/>
      <c r="C3" s="9"/>
      <c r="D3" s="9"/>
      <c r="E3" s="9"/>
      <c r="F3" s="9"/>
      <c r="G3" s="9"/>
      <c r="H3" s="9"/>
      <c r="I3" s="9"/>
    </row>
    <row r="4" spans="1:13" ht="15" x14ac:dyDescent="0.25">
      <c r="A4" s="142" t="s">
        <v>132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15" x14ac:dyDescent="0.25">
      <c r="A5" s="143" t="s">
        <v>128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5" x14ac:dyDescent="0.25">
      <c r="A6" s="143" t="s">
        <v>124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</row>
    <row r="8" spans="1:13" x14ac:dyDescent="0.2">
      <c r="A8" s="2" t="s">
        <v>3</v>
      </c>
      <c r="B8" s="2"/>
      <c r="C8" s="1"/>
      <c r="D8" s="1"/>
      <c r="E8" s="1"/>
      <c r="F8" s="1"/>
      <c r="G8" s="1"/>
      <c r="H8" s="1"/>
      <c r="I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41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3" ht="22.5" customHeight="1" x14ac:dyDescent="0.2">
      <c r="A12" s="137" t="s">
        <v>133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99"/>
    </row>
    <row r="13" spans="1:13" x14ac:dyDescent="0.2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55"/>
      <c r="K14" s="55"/>
      <c r="L14" s="72" t="s">
        <v>5</v>
      </c>
    </row>
    <row r="15" spans="1:13" s="1" customFormat="1" ht="12" x14ac:dyDescent="0.2">
      <c r="A15" s="134" t="s">
        <v>6</v>
      </c>
      <c r="B15" s="135"/>
      <c r="C15" s="135"/>
      <c r="D15" s="135"/>
      <c r="E15" s="135"/>
      <c r="F15" s="135"/>
      <c r="G15" s="135"/>
      <c r="H15" s="136"/>
      <c r="I15" s="12"/>
      <c r="J15" s="130" t="s">
        <v>7</v>
      </c>
      <c r="K15" s="130" t="s">
        <v>8</v>
      </c>
      <c r="L15" s="130" t="s">
        <v>9</v>
      </c>
    </row>
    <row r="16" spans="1:13" s="1" customFormat="1" ht="12" x14ac:dyDescent="0.2">
      <c r="A16" s="131" t="s">
        <v>10</v>
      </c>
      <c r="B16" s="132"/>
      <c r="C16" s="132"/>
      <c r="D16" s="132"/>
      <c r="E16" s="132"/>
      <c r="F16" s="132"/>
      <c r="G16" s="132"/>
      <c r="H16" s="133"/>
      <c r="I16" s="13"/>
      <c r="J16" s="56">
        <f>'Opći i posebni dio'!K5</f>
        <v>166370</v>
      </c>
      <c r="K16" s="56">
        <f>'Opći i posebni dio'!L5</f>
        <v>175500</v>
      </c>
      <c r="L16" s="56">
        <f>'Opći i posebni dio'!M5</f>
        <v>187000</v>
      </c>
    </row>
    <row r="17" spans="1:18" s="1" customFormat="1" ht="12" x14ac:dyDescent="0.2">
      <c r="A17" s="138" t="s">
        <v>11</v>
      </c>
      <c r="B17" s="139"/>
      <c r="C17" s="139"/>
      <c r="D17" s="139"/>
      <c r="E17" s="139"/>
      <c r="F17" s="139"/>
      <c r="G17" s="139"/>
      <c r="H17" s="140"/>
      <c r="I17" s="13"/>
      <c r="J17" s="57">
        <f>J16</f>
        <v>166370</v>
      </c>
      <c r="K17" s="57">
        <f>K16</f>
        <v>175500</v>
      </c>
      <c r="L17" s="57">
        <f>L16</f>
        <v>187000</v>
      </c>
    </row>
    <row r="18" spans="1:18" s="1" customFormat="1" ht="12" x14ac:dyDescent="0.2">
      <c r="A18" s="131"/>
      <c r="B18" s="132"/>
      <c r="C18" s="132"/>
      <c r="D18" s="132"/>
      <c r="E18" s="132"/>
      <c r="F18" s="132"/>
      <c r="G18" s="132"/>
      <c r="H18" s="133"/>
      <c r="I18" s="13"/>
      <c r="J18" s="56"/>
      <c r="K18" s="56"/>
      <c r="L18" s="56"/>
    </row>
    <row r="19" spans="1:18" s="1" customFormat="1" ht="12" x14ac:dyDescent="0.2">
      <c r="A19" s="131" t="s">
        <v>12</v>
      </c>
      <c r="B19" s="132"/>
      <c r="C19" s="132"/>
      <c r="D19" s="132"/>
      <c r="E19" s="132"/>
      <c r="F19" s="132"/>
      <c r="G19" s="132"/>
      <c r="H19" s="133"/>
      <c r="I19" s="13"/>
      <c r="J19" s="56">
        <f>'Opći i posebni dio'!K24</f>
        <v>160370</v>
      </c>
      <c r="K19" s="56">
        <f>'Opći i posebni dio'!L24</f>
        <v>175500</v>
      </c>
      <c r="L19" s="56">
        <f>'Opći i posebni dio'!M24</f>
        <v>187000</v>
      </c>
    </row>
    <row r="20" spans="1:18" s="1" customFormat="1" ht="12" x14ac:dyDescent="0.2">
      <c r="A20" s="138" t="s">
        <v>13</v>
      </c>
      <c r="B20" s="139"/>
      <c r="C20" s="139"/>
      <c r="D20" s="139"/>
      <c r="E20" s="139"/>
      <c r="F20" s="139"/>
      <c r="G20" s="139"/>
      <c r="H20" s="140"/>
      <c r="I20" s="13"/>
      <c r="J20" s="57">
        <f>SUM(J19)</f>
        <v>160370</v>
      </c>
      <c r="K20" s="57">
        <f>SUM(K19)</f>
        <v>175500</v>
      </c>
      <c r="L20" s="57">
        <f>SUM(L19)</f>
        <v>187000</v>
      </c>
    </row>
    <row r="21" spans="1:18" s="1" customFormat="1" ht="12" x14ac:dyDescent="0.2">
      <c r="A21" s="95"/>
      <c r="B21" s="96"/>
      <c r="C21" s="96"/>
      <c r="D21" s="96"/>
      <c r="E21" s="96"/>
      <c r="F21" s="96"/>
      <c r="G21" s="96"/>
      <c r="H21" s="97"/>
      <c r="I21" s="13"/>
      <c r="J21" s="57"/>
      <c r="K21" s="57"/>
      <c r="L21" s="57"/>
    </row>
    <row r="22" spans="1:18" x14ac:dyDescent="0.2">
      <c r="A22" s="138" t="s">
        <v>14</v>
      </c>
      <c r="B22" s="149"/>
      <c r="C22" s="149"/>
      <c r="D22" s="149"/>
      <c r="E22" s="149"/>
      <c r="F22" s="149"/>
      <c r="G22" s="149"/>
      <c r="H22" s="150"/>
      <c r="I22" s="13"/>
      <c r="J22" s="125">
        <f>J17-J20</f>
        <v>6000</v>
      </c>
      <c r="K22" s="125">
        <f>K17-K20</f>
        <v>0</v>
      </c>
      <c r="L22" s="125">
        <f>L17-L20</f>
        <v>0</v>
      </c>
    </row>
    <row r="23" spans="1:18" s="1" customFormat="1" ht="12" x14ac:dyDescent="0.2">
      <c r="A23" s="95"/>
      <c r="B23" s="96"/>
      <c r="C23" s="96"/>
      <c r="D23" s="96"/>
      <c r="E23" s="96"/>
      <c r="F23" s="96"/>
      <c r="G23" s="96"/>
      <c r="H23" s="97"/>
      <c r="I23" s="13"/>
      <c r="J23" s="57"/>
      <c r="K23" s="122"/>
      <c r="L23" s="57"/>
    </row>
    <row r="24" spans="1:18" x14ac:dyDescent="0.2">
      <c r="A24" s="134" t="s">
        <v>15</v>
      </c>
      <c r="B24" s="135"/>
      <c r="C24" s="135"/>
      <c r="D24" s="135"/>
      <c r="E24" s="135"/>
      <c r="F24" s="135"/>
      <c r="G24" s="135"/>
      <c r="H24" s="136"/>
      <c r="I24" s="12"/>
      <c r="J24" s="113"/>
      <c r="K24" s="114"/>
      <c r="L24" s="113"/>
      <c r="M24" s="115"/>
      <c r="N24" s="115"/>
      <c r="O24" s="115"/>
      <c r="Q24" s="1"/>
      <c r="R24" s="1"/>
    </row>
    <row r="25" spans="1:18" x14ac:dyDescent="0.2">
      <c r="A25" s="116"/>
      <c r="B25" s="116"/>
      <c r="C25" s="116"/>
      <c r="D25" s="116"/>
      <c r="E25" s="116"/>
      <c r="F25" s="116"/>
      <c r="G25" s="116"/>
      <c r="H25" s="116"/>
      <c r="I25" s="107"/>
      <c r="J25" s="117"/>
      <c r="K25" s="117"/>
      <c r="L25" s="117"/>
      <c r="M25" s="115"/>
      <c r="N25" s="115"/>
      <c r="O25" s="115"/>
      <c r="Q25" s="1"/>
      <c r="R25" s="1"/>
    </row>
    <row r="26" spans="1:18" x14ac:dyDescent="0.2">
      <c r="A26" s="151" t="s">
        <v>16</v>
      </c>
      <c r="B26" s="152"/>
      <c r="C26" s="152"/>
      <c r="D26" s="152"/>
      <c r="E26" s="152"/>
      <c r="F26" s="152"/>
      <c r="G26" s="152"/>
      <c r="H26" s="152"/>
      <c r="I26" s="118"/>
      <c r="J26" s="119">
        <f>'Opći i posebni dio'!K72</f>
        <v>-6000</v>
      </c>
      <c r="K26" s="119">
        <f>'[1]Opći i posebni dio'!L95</f>
        <v>0</v>
      </c>
      <c r="L26" s="119">
        <f>'[1]Opći i posebni dio'!M95</f>
        <v>0</v>
      </c>
      <c r="M26" s="115"/>
      <c r="N26" s="115"/>
      <c r="O26" s="115"/>
      <c r="Q26" s="1"/>
      <c r="R26" s="1"/>
    </row>
    <row r="27" spans="1:18" x14ac:dyDescent="0.2">
      <c r="A27" s="153" t="s">
        <v>17</v>
      </c>
      <c r="B27" s="152"/>
      <c r="C27" s="152"/>
      <c r="D27" s="152"/>
      <c r="E27" s="152"/>
      <c r="F27" s="152"/>
      <c r="G27" s="152"/>
      <c r="H27" s="152"/>
      <c r="I27" s="107"/>
      <c r="J27" s="120">
        <f>J26</f>
        <v>-6000</v>
      </c>
      <c r="K27" s="120">
        <f>K26</f>
        <v>0</v>
      </c>
      <c r="L27" s="120">
        <f>L26</f>
        <v>0</v>
      </c>
      <c r="M27" s="115"/>
      <c r="N27" s="115"/>
      <c r="O27" s="115"/>
      <c r="Q27" s="1"/>
      <c r="R27" s="1"/>
    </row>
    <row r="28" spans="1:18" x14ac:dyDescent="0.2">
      <c r="A28" s="154"/>
      <c r="B28" s="154"/>
      <c r="C28" s="154"/>
      <c r="D28" s="154"/>
      <c r="E28" s="154"/>
      <c r="F28" s="154"/>
      <c r="G28" s="154"/>
      <c r="H28" s="154"/>
      <c r="I28" s="107"/>
      <c r="J28" s="121"/>
      <c r="K28" s="121"/>
      <c r="L28" s="121"/>
      <c r="M28" s="115"/>
      <c r="N28" s="115"/>
      <c r="O28" s="115"/>
      <c r="Q28" s="1"/>
      <c r="R28" s="1"/>
    </row>
    <row r="29" spans="1:18" s="1" customFormat="1" ht="12" x14ac:dyDescent="0.2">
      <c r="A29" s="138"/>
      <c r="B29" s="132"/>
      <c r="C29" s="132"/>
      <c r="D29" s="132"/>
      <c r="E29" s="132"/>
      <c r="F29" s="132"/>
      <c r="G29" s="132"/>
      <c r="H29" s="133"/>
      <c r="I29" s="13"/>
      <c r="J29" s="57"/>
      <c r="K29" s="57"/>
      <c r="L29" s="57"/>
    </row>
    <row r="30" spans="1:18" s="1" customFormat="1" ht="12" x14ac:dyDescent="0.2">
      <c r="A30" s="147" t="s">
        <v>18</v>
      </c>
      <c r="B30" s="148"/>
      <c r="C30" s="148"/>
      <c r="D30" s="148"/>
      <c r="E30" s="148"/>
      <c r="F30" s="148"/>
      <c r="G30" s="148"/>
      <c r="H30" s="148"/>
      <c r="I30" s="13"/>
      <c r="J30" s="57">
        <f>SUM(J22+J27)</f>
        <v>0</v>
      </c>
      <c r="K30" s="57">
        <f>SUM(K22+K27)</f>
        <v>0</v>
      </c>
      <c r="L30" s="57">
        <f>SUM(L22+L27)</f>
        <v>0</v>
      </c>
    </row>
    <row r="31" spans="1:18" x14ac:dyDescent="0.2">
      <c r="A31" s="1"/>
      <c r="B31" s="1"/>
      <c r="C31" s="1"/>
      <c r="D31" s="1"/>
      <c r="E31" s="1"/>
      <c r="F31" s="1"/>
      <c r="G31" s="1"/>
      <c r="H31" s="1"/>
      <c r="I31" s="1"/>
      <c r="J31" s="72"/>
      <c r="K31" s="72"/>
      <c r="L31" s="72"/>
      <c r="N31" s="1"/>
      <c r="O31" s="1"/>
    </row>
    <row r="33" spans="1:12" x14ac:dyDescent="0.2">
      <c r="A33" s="146" t="s">
        <v>19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</row>
    <row r="34" spans="1:12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12" x14ac:dyDescent="0.2">
      <c r="A35" s="144" t="s">
        <v>20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2">
      <c r="A36" s="144" t="s">
        <v>21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</sheetData>
  <mergeCells count="23">
    <mergeCell ref="A33:L33"/>
    <mergeCell ref="A35:L35"/>
    <mergeCell ref="A36:L36"/>
    <mergeCell ref="A20:H20"/>
    <mergeCell ref="A30:H30"/>
    <mergeCell ref="A29:H29"/>
    <mergeCell ref="A22:H22"/>
    <mergeCell ref="A24:H24"/>
    <mergeCell ref="A26:H26"/>
    <mergeCell ref="A27:H27"/>
    <mergeCell ref="A28:H28"/>
    <mergeCell ref="A19:H19"/>
    <mergeCell ref="A15:H15"/>
    <mergeCell ref="A18:H18"/>
    <mergeCell ref="A1:L2"/>
    <mergeCell ref="A17:H17"/>
    <mergeCell ref="A10:L10"/>
    <mergeCell ref="A4:M4"/>
    <mergeCell ref="A5:M5"/>
    <mergeCell ref="A6:M6"/>
    <mergeCell ref="A16:H16"/>
    <mergeCell ref="A12:L12"/>
    <mergeCell ref="A13:L13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91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0"/>
  <sheetViews>
    <sheetView zoomScaleNormal="100" workbookViewId="0">
      <selection activeCell="H153" sqref="H153"/>
    </sheetView>
  </sheetViews>
  <sheetFormatPr defaultRowHeight="12.75" customHeight="1" x14ac:dyDescent="0.2"/>
  <cols>
    <col min="1" max="1" width="4.42578125" customWidth="1"/>
    <col min="2" max="2" width="4.28515625" customWidth="1"/>
    <col min="3" max="3" width="6.28515625" customWidth="1"/>
    <col min="4" max="4" width="8" style="87" customWidth="1"/>
    <col min="9" max="9" width="19.28515625" customWidth="1"/>
    <col min="10" max="10" width="0.85546875" hidden="1" customWidth="1"/>
    <col min="11" max="11" width="22.42578125" style="72" customWidth="1"/>
    <col min="12" max="12" width="21.140625" style="72" customWidth="1"/>
    <col min="13" max="13" width="21.42578125" style="72" customWidth="1"/>
  </cols>
  <sheetData>
    <row r="1" spans="1:13" ht="12.75" customHeight="1" x14ac:dyDescent="0.2">
      <c r="A1" s="184" t="s">
        <v>22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3" ht="12.75" customHeight="1" x14ac:dyDescent="0.2">
      <c r="A2" s="5"/>
      <c r="B2" s="5"/>
      <c r="C2" s="5"/>
      <c r="D2" s="80"/>
      <c r="E2" s="172"/>
      <c r="F2" s="172"/>
      <c r="G2" s="172"/>
      <c r="H2" s="172"/>
      <c r="I2" s="172"/>
      <c r="J2" s="5"/>
      <c r="K2" s="73"/>
      <c r="L2" s="73"/>
      <c r="M2" s="73"/>
    </row>
    <row r="3" spans="1:13" ht="15" customHeight="1" x14ac:dyDescent="0.2">
      <c r="A3" s="176" t="s">
        <v>23</v>
      </c>
      <c r="B3" s="176"/>
      <c r="C3" s="176"/>
      <c r="D3" s="79" t="s">
        <v>24</v>
      </c>
      <c r="E3" s="176" t="s">
        <v>25</v>
      </c>
      <c r="F3" s="176"/>
      <c r="G3" s="176"/>
      <c r="H3" s="176"/>
      <c r="I3" s="176"/>
      <c r="J3" s="61"/>
      <c r="K3" s="74" t="s">
        <v>7</v>
      </c>
      <c r="L3" s="74" t="s">
        <v>8</v>
      </c>
      <c r="M3" s="74" t="s">
        <v>9</v>
      </c>
    </row>
    <row r="4" spans="1:13" ht="12.75" customHeight="1" x14ac:dyDescent="0.2">
      <c r="A4" s="4"/>
      <c r="B4" s="4"/>
      <c r="C4" s="4"/>
      <c r="D4" s="80"/>
      <c r="E4" s="173"/>
      <c r="F4" s="173"/>
      <c r="G4" s="173"/>
      <c r="H4" s="173"/>
      <c r="I4" s="173"/>
      <c r="J4" s="4"/>
      <c r="K4" s="75">
        <v>1</v>
      </c>
      <c r="L4" s="75">
        <v>2</v>
      </c>
      <c r="M4" s="75">
        <v>3</v>
      </c>
    </row>
    <row r="5" spans="1:13" s="1" customFormat="1" ht="12.75" customHeight="1" x14ac:dyDescent="0.2">
      <c r="A5" s="19">
        <v>6</v>
      </c>
      <c r="B5" s="20"/>
      <c r="C5" s="20"/>
      <c r="D5" s="86"/>
      <c r="E5" s="186" t="s">
        <v>26</v>
      </c>
      <c r="F5" s="186"/>
      <c r="G5" s="186"/>
      <c r="H5" s="186"/>
      <c r="I5" s="186"/>
      <c r="J5" s="21"/>
      <c r="K5" s="58">
        <f>SUM(K7+K11+K16)</f>
        <v>166370</v>
      </c>
      <c r="L5" s="58">
        <f>SUM(L7+L11+L16)</f>
        <v>175500</v>
      </c>
      <c r="M5" s="58">
        <f>SUM(M7+M11+M16)</f>
        <v>187000</v>
      </c>
    </row>
    <row r="6" spans="1:13" s="11" customFormat="1" ht="12.75" customHeight="1" x14ac:dyDescent="0.2">
      <c r="A6" s="14"/>
      <c r="B6" s="15"/>
      <c r="C6" s="15"/>
      <c r="D6" s="87"/>
      <c r="E6" s="181"/>
      <c r="F6" s="181"/>
      <c r="G6" s="181"/>
      <c r="H6" s="181"/>
      <c r="I6" s="181"/>
      <c r="J6" s="16"/>
      <c r="K6" s="18"/>
      <c r="L6" s="18"/>
      <c r="M6" s="18"/>
    </row>
    <row r="7" spans="1:13" s="24" customFormat="1" ht="12.75" customHeight="1" x14ac:dyDescent="0.2">
      <c r="A7" s="22">
        <v>64</v>
      </c>
      <c r="B7" s="23"/>
      <c r="C7" s="23"/>
      <c r="D7" s="93"/>
      <c r="E7" s="174" t="s">
        <v>27</v>
      </c>
      <c r="F7" s="174"/>
      <c r="G7" s="174"/>
      <c r="H7" s="174"/>
      <c r="I7" s="174"/>
      <c r="J7" s="23"/>
      <c r="K7" s="59">
        <f>K9</f>
        <v>1</v>
      </c>
      <c r="L7" s="59">
        <v>1</v>
      </c>
      <c r="M7" s="59">
        <v>1</v>
      </c>
    </row>
    <row r="8" spans="1:13" s="24" customFormat="1" ht="12.75" customHeight="1" x14ac:dyDescent="0.2">
      <c r="A8" s="25"/>
      <c r="B8" s="25"/>
      <c r="C8" s="25"/>
      <c r="D8" s="84"/>
      <c r="E8" s="163"/>
      <c r="F8" s="163"/>
      <c r="G8" s="163"/>
      <c r="H8" s="163"/>
      <c r="I8" s="163"/>
      <c r="J8" s="25"/>
      <c r="K8" s="52"/>
      <c r="L8" s="52"/>
      <c r="M8" s="52"/>
    </row>
    <row r="9" spans="1:13" s="35" customFormat="1" ht="12.75" customHeight="1" x14ac:dyDescent="0.2">
      <c r="A9" s="27"/>
      <c r="B9" s="27">
        <v>641</v>
      </c>
      <c r="C9" s="27"/>
      <c r="D9" s="84">
        <v>11</v>
      </c>
      <c r="E9" s="162" t="s">
        <v>28</v>
      </c>
      <c r="F9" s="162"/>
      <c r="G9" s="162"/>
      <c r="H9" s="162"/>
      <c r="I9" s="162"/>
      <c r="J9" s="27"/>
      <c r="K9" s="45">
        <v>1</v>
      </c>
      <c r="L9" s="45"/>
      <c r="M9" s="45"/>
    </row>
    <row r="10" spans="1:13" s="24" customFormat="1" ht="12.75" customHeight="1" x14ac:dyDescent="0.2">
      <c r="A10" s="25"/>
      <c r="B10" s="25"/>
      <c r="C10" s="25"/>
      <c r="D10" s="84"/>
      <c r="E10" s="163"/>
      <c r="F10" s="163"/>
      <c r="G10" s="163"/>
      <c r="H10" s="163"/>
      <c r="I10" s="163"/>
      <c r="J10" s="25"/>
      <c r="K10" s="52"/>
      <c r="L10" s="52"/>
      <c r="M10" s="52"/>
    </row>
    <row r="11" spans="1:13" s="24" customFormat="1" ht="27" customHeight="1" x14ac:dyDescent="0.2">
      <c r="A11" s="128">
        <v>65</v>
      </c>
      <c r="B11" s="23"/>
      <c r="C11" s="23"/>
      <c r="D11" s="93"/>
      <c r="E11" s="187" t="s">
        <v>29</v>
      </c>
      <c r="F11" s="187"/>
      <c r="G11" s="187"/>
      <c r="H11" s="187"/>
      <c r="I11" s="187"/>
      <c r="J11" s="23"/>
      <c r="K11" s="129">
        <f>K13</f>
        <v>60190.76</v>
      </c>
      <c r="L11" s="129">
        <v>61357.39</v>
      </c>
      <c r="M11" s="129">
        <v>67548.479999999996</v>
      </c>
    </row>
    <row r="12" spans="1:13" s="24" customFormat="1" ht="12.75" customHeight="1" x14ac:dyDescent="0.2">
      <c r="A12" s="25"/>
      <c r="B12" s="25"/>
      <c r="C12" s="26"/>
      <c r="D12" s="84"/>
      <c r="E12" s="163"/>
      <c r="F12" s="163"/>
      <c r="G12" s="163"/>
      <c r="H12" s="163"/>
      <c r="I12" s="163"/>
      <c r="J12" s="25"/>
      <c r="K12" s="52"/>
      <c r="L12" s="52"/>
      <c r="M12" s="52"/>
    </row>
    <row r="13" spans="1:13" s="35" customFormat="1" ht="12.75" customHeight="1" x14ac:dyDescent="0.2">
      <c r="A13" s="27"/>
      <c r="B13" s="27">
        <v>652</v>
      </c>
      <c r="C13" s="69"/>
      <c r="D13" s="84">
        <v>43</v>
      </c>
      <c r="E13" s="162" t="s">
        <v>30</v>
      </c>
      <c r="F13" s="162"/>
      <c r="G13" s="162"/>
      <c r="H13" s="162"/>
      <c r="I13" s="162"/>
      <c r="J13" s="27"/>
      <c r="K13" s="45">
        <f>K14</f>
        <v>60190.76</v>
      </c>
      <c r="L13" s="45"/>
      <c r="M13" s="45"/>
    </row>
    <row r="14" spans="1:13" s="24" customFormat="1" ht="12.75" customHeight="1" x14ac:dyDescent="0.2">
      <c r="A14" s="25"/>
      <c r="B14" s="25"/>
      <c r="C14" s="26">
        <v>6526</v>
      </c>
      <c r="D14" s="84"/>
      <c r="E14" s="163" t="s">
        <v>31</v>
      </c>
      <c r="F14" s="163"/>
      <c r="G14" s="163"/>
      <c r="H14" s="163"/>
      <c r="I14" s="163"/>
      <c r="J14" s="25"/>
      <c r="K14" s="52">
        <v>60190.76</v>
      </c>
      <c r="L14" s="52"/>
      <c r="M14" s="52"/>
    </row>
    <row r="15" spans="1:13" s="24" customFormat="1" ht="12.75" customHeight="1" x14ac:dyDescent="0.2">
      <c r="A15" s="25"/>
      <c r="B15" s="25"/>
      <c r="C15" s="26"/>
      <c r="D15" s="84"/>
      <c r="E15" s="26"/>
      <c r="F15" s="26"/>
      <c r="G15" s="26"/>
      <c r="H15" s="26"/>
      <c r="I15" s="26"/>
      <c r="J15" s="25"/>
      <c r="K15" s="52"/>
      <c r="L15" s="52"/>
      <c r="M15" s="52"/>
    </row>
    <row r="16" spans="1:13" s="24" customFormat="1" ht="12.75" customHeight="1" x14ac:dyDescent="0.2">
      <c r="A16" s="22">
        <v>67</v>
      </c>
      <c r="B16" s="23"/>
      <c r="C16" s="23"/>
      <c r="D16" s="93"/>
      <c r="E16" s="174" t="s">
        <v>32</v>
      </c>
      <c r="F16" s="174"/>
      <c r="G16" s="174"/>
      <c r="H16" s="174"/>
      <c r="I16" s="174"/>
      <c r="J16" s="23"/>
      <c r="K16" s="59">
        <f>K18</f>
        <v>106178.24000000001</v>
      </c>
      <c r="L16" s="59">
        <v>114141.61</v>
      </c>
      <c r="M16" s="59">
        <v>119450.52</v>
      </c>
    </row>
    <row r="17" spans="1:14" s="24" customFormat="1" ht="12.75" customHeight="1" x14ac:dyDescent="0.2">
      <c r="A17" s="25"/>
      <c r="B17" s="25"/>
      <c r="C17" s="25"/>
      <c r="D17" s="84"/>
      <c r="E17" s="163"/>
      <c r="F17" s="163"/>
      <c r="G17" s="163"/>
      <c r="H17" s="163"/>
      <c r="I17" s="163"/>
      <c r="J17" s="25"/>
      <c r="K17" s="52"/>
      <c r="L17" s="52"/>
      <c r="M17" s="52"/>
    </row>
    <row r="18" spans="1:14" s="35" customFormat="1" ht="23.25" customHeight="1" x14ac:dyDescent="0.2">
      <c r="A18" s="27"/>
      <c r="B18" s="70">
        <v>671</v>
      </c>
      <c r="C18" s="27"/>
      <c r="D18" s="94">
        <v>11</v>
      </c>
      <c r="E18" s="185" t="s">
        <v>33</v>
      </c>
      <c r="F18" s="185"/>
      <c r="G18" s="185"/>
      <c r="H18" s="185"/>
      <c r="I18" s="185"/>
      <c r="J18" s="27"/>
      <c r="K18" s="71">
        <f>K19</f>
        <v>106178.24000000001</v>
      </c>
      <c r="L18" s="71"/>
      <c r="M18" s="71"/>
    </row>
    <row r="19" spans="1:14" s="24" customFormat="1" ht="14.25" customHeight="1" x14ac:dyDescent="0.2">
      <c r="A19" s="25"/>
      <c r="B19" s="67"/>
      <c r="C19" s="25">
        <v>6711</v>
      </c>
      <c r="D19" s="77"/>
      <c r="E19" s="183" t="s">
        <v>34</v>
      </c>
      <c r="F19" s="183"/>
      <c r="G19" s="183"/>
      <c r="H19" s="183"/>
      <c r="I19" s="183"/>
      <c r="J19" s="25"/>
      <c r="K19" s="68">
        <v>106178.24000000001</v>
      </c>
      <c r="L19" s="68"/>
      <c r="M19" s="68"/>
    </row>
    <row r="20" spans="1:14" ht="12.75" customHeight="1" x14ac:dyDescent="0.2">
      <c r="A20" s="5"/>
      <c r="B20" s="5"/>
      <c r="C20" s="5"/>
      <c r="D20" s="80"/>
      <c r="E20" s="158"/>
      <c r="F20" s="158"/>
      <c r="G20" s="158"/>
      <c r="H20" s="158"/>
      <c r="I20" s="158"/>
      <c r="J20" s="5"/>
      <c r="K20" s="8"/>
      <c r="L20" s="8"/>
      <c r="M20" s="8"/>
    </row>
    <row r="21" spans="1:14" ht="12.75" customHeight="1" x14ac:dyDescent="0.2">
      <c r="A21" s="1"/>
      <c r="B21" s="1"/>
      <c r="C21" s="1"/>
      <c r="D21" s="88"/>
      <c r="E21" s="175"/>
      <c r="F21" s="175"/>
      <c r="G21" s="175"/>
      <c r="H21" s="175"/>
      <c r="I21" s="175"/>
      <c r="J21" s="1"/>
      <c r="K21" s="60"/>
      <c r="L21" s="60"/>
      <c r="M21" s="60"/>
    </row>
    <row r="22" spans="1:14" s="1" customFormat="1" ht="12.75" customHeight="1" x14ac:dyDescent="0.2">
      <c r="D22" s="175"/>
      <c r="E22" s="175"/>
      <c r="F22" s="175"/>
      <c r="G22" s="175"/>
      <c r="H22" s="175"/>
      <c r="I22" s="175"/>
      <c r="K22" s="60">
        <f>SUM(K24)</f>
        <v>160370</v>
      </c>
      <c r="L22" s="60">
        <f>SUM(L24)</f>
        <v>175500</v>
      </c>
      <c r="M22" s="60">
        <f>SUM(M24)</f>
        <v>187000</v>
      </c>
      <c r="N22" s="60"/>
    </row>
    <row r="23" spans="1:14" s="1" customFormat="1" ht="12.75" customHeight="1" x14ac:dyDescent="0.2">
      <c r="D23" s="88"/>
      <c r="E23" s="159"/>
      <c r="F23" s="159"/>
      <c r="G23" s="159"/>
      <c r="H23" s="159"/>
      <c r="I23" s="159"/>
      <c r="K23" s="7"/>
      <c r="L23" s="7"/>
      <c r="M23" s="7"/>
    </row>
    <row r="24" spans="1:14" s="1" customFormat="1" ht="12.75" customHeight="1" x14ac:dyDescent="0.2">
      <c r="A24" s="28">
        <v>3</v>
      </c>
      <c r="B24" s="28"/>
      <c r="C24" s="28"/>
      <c r="D24" s="81"/>
      <c r="E24" s="182" t="s">
        <v>35</v>
      </c>
      <c r="F24" s="182"/>
      <c r="G24" s="182"/>
      <c r="H24" s="182"/>
      <c r="I24" s="182"/>
      <c r="J24" s="182"/>
      <c r="K24" s="50">
        <f>SUM(K26+K37+K63)</f>
        <v>160370</v>
      </c>
      <c r="L24" s="50">
        <f>SUM(L26+L37+L63)</f>
        <v>175500</v>
      </c>
      <c r="M24" s="50">
        <f>SUM(M26+M37+M63)</f>
        <v>187000</v>
      </c>
    </row>
    <row r="25" spans="1:14" ht="12.75" customHeight="1" x14ac:dyDescent="0.2">
      <c r="A25" s="3"/>
      <c r="B25" s="1"/>
      <c r="C25" s="1"/>
      <c r="D25" s="88"/>
      <c r="E25" s="159"/>
      <c r="F25" s="159"/>
      <c r="G25" s="159"/>
      <c r="H25" s="159"/>
      <c r="I25" s="159"/>
      <c r="J25" s="1"/>
      <c r="K25" s="7"/>
      <c r="L25" s="7"/>
      <c r="M25" s="7"/>
    </row>
    <row r="26" spans="1:14" s="24" customFormat="1" ht="12.75" customHeight="1" x14ac:dyDescent="0.2">
      <c r="A26" s="29">
        <v>31</v>
      </c>
      <c r="B26" s="30" t="s">
        <v>0</v>
      </c>
      <c r="C26" s="30"/>
      <c r="D26" s="82"/>
      <c r="E26" s="180" t="s">
        <v>36</v>
      </c>
      <c r="F26" s="180"/>
      <c r="G26" s="180"/>
      <c r="H26" s="180"/>
      <c r="I26" s="180"/>
      <c r="J26" s="180"/>
      <c r="K26" s="54">
        <f>K99</f>
        <v>91340</v>
      </c>
      <c r="L26" s="54">
        <f>L99</f>
        <v>97000</v>
      </c>
      <c r="M26" s="54">
        <f>M99</f>
        <v>102000</v>
      </c>
    </row>
    <row r="27" spans="1:14" s="24" customFormat="1" ht="12.75" customHeight="1" x14ac:dyDescent="0.2">
      <c r="D27" s="89"/>
      <c r="E27" s="161"/>
      <c r="F27" s="161"/>
      <c r="G27" s="161"/>
      <c r="H27" s="161"/>
      <c r="I27" s="161"/>
      <c r="K27" s="46"/>
      <c r="L27" s="46"/>
      <c r="M27" s="46"/>
    </row>
    <row r="28" spans="1:14" s="24" customFormat="1" ht="12.75" customHeight="1" x14ac:dyDescent="0.2">
      <c r="B28" s="33">
        <v>311</v>
      </c>
      <c r="D28" s="89"/>
      <c r="E28" s="160" t="s">
        <v>37</v>
      </c>
      <c r="F28" s="160"/>
      <c r="G28" s="160"/>
      <c r="H28" s="160"/>
      <c r="I28" s="160"/>
      <c r="K28" s="51">
        <f>K101</f>
        <v>76000</v>
      </c>
      <c r="L28" s="51"/>
      <c r="M28" s="51"/>
    </row>
    <row r="29" spans="1:14" s="24" customFormat="1" ht="12.75" customHeight="1" x14ac:dyDescent="0.2">
      <c r="C29" s="32">
        <v>3111</v>
      </c>
      <c r="D29" s="89"/>
      <c r="E29" s="161" t="s">
        <v>38</v>
      </c>
      <c r="F29" s="161"/>
      <c r="G29" s="161"/>
      <c r="H29" s="161"/>
      <c r="I29" s="161"/>
      <c r="J29" s="161"/>
      <c r="K29" s="46">
        <f>K102</f>
        <v>76000</v>
      </c>
      <c r="L29" s="46"/>
      <c r="M29" s="46"/>
    </row>
    <row r="30" spans="1:14" s="24" customFormat="1" ht="12.75" customHeight="1" x14ac:dyDescent="0.2">
      <c r="C30" s="32"/>
      <c r="D30" s="89"/>
      <c r="E30" s="161"/>
      <c r="F30" s="161"/>
      <c r="G30" s="161"/>
      <c r="H30" s="161"/>
      <c r="I30" s="161"/>
      <c r="K30" s="46"/>
      <c r="L30" s="46"/>
      <c r="M30" s="46"/>
    </row>
    <row r="31" spans="1:14" s="24" customFormat="1" ht="12.75" customHeight="1" x14ac:dyDescent="0.2">
      <c r="B31" s="33">
        <v>312</v>
      </c>
      <c r="C31" s="32"/>
      <c r="D31" s="89"/>
      <c r="E31" s="160" t="s">
        <v>39</v>
      </c>
      <c r="F31" s="160"/>
      <c r="G31" s="160"/>
      <c r="H31" s="160"/>
      <c r="I31" s="160"/>
      <c r="J31" s="160"/>
      <c r="K31" s="51">
        <f>K104</f>
        <v>2800</v>
      </c>
      <c r="L31" s="51"/>
      <c r="M31" s="51"/>
    </row>
    <row r="32" spans="1:14" s="24" customFormat="1" ht="12.75" customHeight="1" x14ac:dyDescent="0.2">
      <c r="B32" s="33"/>
      <c r="C32" s="32">
        <v>3121</v>
      </c>
      <c r="D32" s="89"/>
      <c r="E32" s="163" t="s">
        <v>39</v>
      </c>
      <c r="F32" s="163"/>
      <c r="G32" s="163"/>
      <c r="H32" s="163"/>
      <c r="I32" s="163"/>
      <c r="J32" s="63"/>
      <c r="K32" s="46">
        <f>K105</f>
        <v>2800</v>
      </c>
      <c r="L32" s="46"/>
      <c r="M32" s="46"/>
    </row>
    <row r="33" spans="1:13" s="24" customFormat="1" ht="12.75" customHeight="1" x14ac:dyDescent="0.2">
      <c r="C33" s="32"/>
      <c r="D33" s="89"/>
      <c r="E33" s="161"/>
      <c r="F33" s="161"/>
      <c r="G33" s="161"/>
      <c r="H33" s="161"/>
      <c r="I33" s="161"/>
      <c r="K33" s="46"/>
      <c r="L33" s="46"/>
      <c r="M33" s="46"/>
    </row>
    <row r="34" spans="1:13" s="24" customFormat="1" ht="12.75" customHeight="1" x14ac:dyDescent="0.2">
      <c r="B34" s="33">
        <v>313</v>
      </c>
      <c r="C34" s="32"/>
      <c r="D34" s="89"/>
      <c r="E34" s="160" t="s">
        <v>40</v>
      </c>
      <c r="F34" s="160"/>
      <c r="G34" s="160"/>
      <c r="H34" s="160"/>
      <c r="I34" s="160"/>
      <c r="J34" s="160"/>
      <c r="K34" s="51">
        <f>K107</f>
        <v>12540</v>
      </c>
      <c r="L34" s="51"/>
      <c r="M34" s="51"/>
    </row>
    <row r="35" spans="1:13" s="24" customFormat="1" ht="12.75" customHeight="1" x14ac:dyDescent="0.2">
      <c r="C35" s="32">
        <v>3132</v>
      </c>
      <c r="D35" s="89"/>
      <c r="E35" s="161" t="s">
        <v>41</v>
      </c>
      <c r="F35" s="161"/>
      <c r="G35" s="161"/>
      <c r="H35" s="161"/>
      <c r="I35" s="161"/>
      <c r="J35" s="161"/>
      <c r="K35" s="46">
        <f>K108</f>
        <v>12540</v>
      </c>
      <c r="L35" s="46"/>
      <c r="M35" s="46"/>
    </row>
    <row r="36" spans="1:13" s="24" customFormat="1" ht="12.75" customHeight="1" x14ac:dyDescent="0.2">
      <c r="A36" s="33"/>
      <c r="C36" s="32"/>
      <c r="D36" s="89"/>
      <c r="E36" s="161"/>
      <c r="F36" s="161"/>
      <c r="G36" s="161"/>
      <c r="H36" s="161"/>
      <c r="I36" s="161"/>
      <c r="K36" s="46"/>
      <c r="L36" s="46"/>
      <c r="M36" s="46"/>
    </row>
    <row r="37" spans="1:13" s="24" customFormat="1" ht="12.75" customHeight="1" x14ac:dyDescent="0.2">
      <c r="A37" s="29">
        <v>32</v>
      </c>
      <c r="B37" s="29"/>
      <c r="C37" s="31"/>
      <c r="D37" s="82"/>
      <c r="E37" s="179" t="s">
        <v>42</v>
      </c>
      <c r="F37" s="179"/>
      <c r="G37" s="179"/>
      <c r="H37" s="179"/>
      <c r="I37" s="179"/>
      <c r="J37" s="179"/>
      <c r="K37" s="54">
        <f>K110</f>
        <v>68580</v>
      </c>
      <c r="L37" s="54">
        <f>L110</f>
        <v>78000</v>
      </c>
      <c r="M37" s="54">
        <f>M110</f>
        <v>84450</v>
      </c>
    </row>
    <row r="38" spans="1:13" s="24" customFormat="1" ht="12.75" customHeight="1" x14ac:dyDescent="0.2">
      <c r="C38" s="32"/>
      <c r="D38" s="89"/>
      <c r="E38" s="161"/>
      <c r="F38" s="161"/>
      <c r="G38" s="161"/>
      <c r="H38" s="161"/>
      <c r="I38" s="161"/>
      <c r="K38" s="46"/>
      <c r="L38" s="46"/>
      <c r="M38" s="46"/>
    </row>
    <row r="39" spans="1:13" s="24" customFormat="1" ht="12.75" customHeight="1" x14ac:dyDescent="0.2">
      <c r="B39" s="33">
        <v>321</v>
      </c>
      <c r="C39" s="32"/>
      <c r="D39" s="89"/>
      <c r="E39" s="160" t="s">
        <v>43</v>
      </c>
      <c r="F39" s="160"/>
      <c r="G39" s="160"/>
      <c r="H39" s="160"/>
      <c r="I39" s="160"/>
      <c r="J39" s="160"/>
      <c r="K39" s="51">
        <f>K112</f>
        <v>11900</v>
      </c>
      <c r="L39" s="51"/>
      <c r="M39" s="51"/>
    </row>
    <row r="40" spans="1:13" s="24" customFormat="1" ht="12.75" customHeight="1" x14ac:dyDescent="0.2">
      <c r="C40" s="32">
        <v>3212</v>
      </c>
      <c r="D40" s="89"/>
      <c r="E40" s="161" t="s">
        <v>44</v>
      </c>
      <c r="F40" s="161"/>
      <c r="G40" s="161"/>
      <c r="H40" s="161"/>
      <c r="I40" s="161"/>
      <c r="K40" s="46">
        <f>K113</f>
        <v>11000</v>
      </c>
      <c r="L40" s="46"/>
      <c r="M40" s="46"/>
    </row>
    <row r="41" spans="1:13" s="24" customFormat="1" ht="12.75" customHeight="1" x14ac:dyDescent="0.2">
      <c r="C41" s="32">
        <v>3213</v>
      </c>
      <c r="D41" s="89"/>
      <c r="E41" s="161" t="s">
        <v>45</v>
      </c>
      <c r="F41" s="161"/>
      <c r="G41" s="161"/>
      <c r="H41" s="161"/>
      <c r="I41" s="161"/>
      <c r="J41" s="161"/>
      <c r="K41" s="46">
        <f>K114</f>
        <v>400</v>
      </c>
      <c r="L41" s="46"/>
      <c r="M41" s="46"/>
    </row>
    <row r="42" spans="1:13" s="62" customFormat="1" ht="12.75" customHeight="1" x14ac:dyDescent="0.2">
      <c r="A42" s="24"/>
      <c r="B42" s="24"/>
      <c r="C42" s="32">
        <v>3214</v>
      </c>
      <c r="D42" s="89"/>
      <c r="E42" s="161" t="s">
        <v>46</v>
      </c>
      <c r="F42" s="161"/>
      <c r="G42" s="161"/>
      <c r="H42" s="161"/>
      <c r="I42" s="161"/>
      <c r="J42" s="161"/>
      <c r="K42" s="46">
        <f>K115</f>
        <v>500</v>
      </c>
      <c r="L42" s="46"/>
      <c r="M42" s="46"/>
    </row>
    <row r="43" spans="1:13" s="24" customFormat="1" ht="12.75" customHeight="1" x14ac:dyDescent="0.2">
      <c r="C43" s="32"/>
      <c r="D43" s="89"/>
      <c r="E43" s="161"/>
      <c r="F43" s="161"/>
      <c r="G43" s="161"/>
      <c r="H43" s="161"/>
      <c r="I43" s="161"/>
      <c r="K43" s="46"/>
      <c r="L43" s="46"/>
      <c r="M43" s="46"/>
    </row>
    <row r="44" spans="1:13" s="24" customFormat="1" ht="12.75" customHeight="1" x14ac:dyDescent="0.2">
      <c r="B44" s="33">
        <v>322</v>
      </c>
      <c r="C44" s="32"/>
      <c r="D44" s="89"/>
      <c r="E44" s="160" t="s">
        <v>47</v>
      </c>
      <c r="F44" s="160"/>
      <c r="G44" s="160"/>
      <c r="H44" s="160"/>
      <c r="I44" s="160"/>
      <c r="J44" s="160"/>
      <c r="K44" s="51">
        <f t="shared" ref="K44:K50" si="0">K117</f>
        <v>35300</v>
      </c>
      <c r="L44" s="51"/>
      <c r="M44" s="51"/>
    </row>
    <row r="45" spans="1:13" s="24" customFormat="1" ht="12.75" customHeight="1" x14ac:dyDescent="0.2">
      <c r="C45" s="32">
        <v>3221</v>
      </c>
      <c r="D45" s="89"/>
      <c r="E45" s="161" t="s">
        <v>48</v>
      </c>
      <c r="F45" s="161"/>
      <c r="G45" s="161"/>
      <c r="H45" s="161"/>
      <c r="I45" s="161"/>
      <c r="J45" s="161"/>
      <c r="K45" s="46">
        <f t="shared" si="0"/>
        <v>6500</v>
      </c>
      <c r="L45" s="46"/>
      <c r="M45" s="46"/>
    </row>
    <row r="46" spans="1:13" s="24" customFormat="1" ht="12.75" customHeight="1" x14ac:dyDescent="0.2">
      <c r="C46" s="32">
        <v>3222</v>
      </c>
      <c r="D46" s="89"/>
      <c r="E46" s="161" t="s">
        <v>49</v>
      </c>
      <c r="F46" s="161"/>
      <c r="G46" s="161"/>
      <c r="H46" s="161"/>
      <c r="I46" s="161"/>
      <c r="K46" s="46">
        <f t="shared" si="0"/>
        <v>22000</v>
      </c>
      <c r="L46" s="46"/>
      <c r="M46" s="46"/>
    </row>
    <row r="47" spans="1:13" s="24" customFormat="1" ht="12.75" customHeight="1" x14ac:dyDescent="0.2">
      <c r="C47" s="32">
        <v>3223</v>
      </c>
      <c r="D47" s="89"/>
      <c r="E47" s="161" t="s">
        <v>50</v>
      </c>
      <c r="F47" s="161"/>
      <c r="G47" s="161"/>
      <c r="H47" s="161"/>
      <c r="I47" s="161"/>
      <c r="J47" s="161"/>
      <c r="K47" s="46">
        <f t="shared" si="0"/>
        <v>5000</v>
      </c>
      <c r="L47" s="46"/>
      <c r="M47" s="46"/>
    </row>
    <row r="48" spans="1:13" s="24" customFormat="1" ht="12.75" customHeight="1" x14ac:dyDescent="0.2">
      <c r="C48" s="32">
        <v>3224</v>
      </c>
      <c r="D48" s="89"/>
      <c r="E48" s="161" t="s">
        <v>51</v>
      </c>
      <c r="F48" s="161"/>
      <c r="G48" s="161"/>
      <c r="H48" s="161"/>
      <c r="I48" s="161"/>
      <c r="J48" s="161"/>
      <c r="K48" s="46">
        <f t="shared" si="0"/>
        <v>700</v>
      </c>
      <c r="L48" s="46"/>
      <c r="M48" s="46"/>
    </row>
    <row r="49" spans="1:13" s="24" customFormat="1" ht="12.75" customHeight="1" x14ac:dyDescent="0.2">
      <c r="C49" s="32">
        <v>3225</v>
      </c>
      <c r="D49" s="89"/>
      <c r="E49" s="161" t="s">
        <v>52</v>
      </c>
      <c r="F49" s="161"/>
      <c r="G49" s="161"/>
      <c r="H49" s="161"/>
      <c r="I49" s="161"/>
      <c r="J49" s="161"/>
      <c r="K49" s="46">
        <f t="shared" si="0"/>
        <v>800</v>
      </c>
      <c r="L49" s="46"/>
      <c r="M49" s="46"/>
    </row>
    <row r="50" spans="1:13" s="24" customFormat="1" ht="12.75" customHeight="1" x14ac:dyDescent="0.2">
      <c r="C50" s="32">
        <v>3227</v>
      </c>
      <c r="D50" s="89"/>
      <c r="E50" s="161" t="s">
        <v>53</v>
      </c>
      <c r="F50" s="161"/>
      <c r="G50" s="161"/>
      <c r="H50" s="161"/>
      <c r="I50" s="161"/>
      <c r="J50" s="32"/>
      <c r="K50" s="46">
        <f t="shared" si="0"/>
        <v>300</v>
      </c>
      <c r="L50" s="46"/>
      <c r="M50" s="46"/>
    </row>
    <row r="51" spans="1:13" s="24" customFormat="1" ht="12.75" customHeight="1" x14ac:dyDescent="0.2">
      <c r="C51" s="32"/>
      <c r="D51" s="89"/>
      <c r="E51" s="161"/>
      <c r="F51" s="161"/>
      <c r="G51" s="161"/>
      <c r="H51" s="161"/>
      <c r="I51" s="161"/>
      <c r="K51" s="46"/>
      <c r="L51" s="46"/>
      <c r="M51" s="46"/>
    </row>
    <row r="52" spans="1:13" s="24" customFormat="1" ht="12.75" customHeight="1" x14ac:dyDescent="0.2">
      <c r="B52" s="33">
        <v>323</v>
      </c>
      <c r="C52" s="32"/>
      <c r="D52" s="89"/>
      <c r="E52" s="160" t="s">
        <v>54</v>
      </c>
      <c r="F52" s="160"/>
      <c r="G52" s="160"/>
      <c r="H52" s="160"/>
      <c r="I52" s="160"/>
      <c r="J52" s="160"/>
      <c r="K52" s="51">
        <f t="shared" ref="K52:K57" si="1">K125</f>
        <v>19200</v>
      </c>
      <c r="L52" s="51"/>
      <c r="M52" s="51"/>
    </row>
    <row r="53" spans="1:13" s="24" customFormat="1" ht="12.75" customHeight="1" x14ac:dyDescent="0.2">
      <c r="B53" s="33"/>
      <c r="C53" s="32">
        <v>3231</v>
      </c>
      <c r="D53" s="89"/>
      <c r="E53" s="161" t="s">
        <v>55</v>
      </c>
      <c r="F53" s="161"/>
      <c r="G53" s="161"/>
      <c r="H53" s="161"/>
      <c r="I53" s="161"/>
      <c r="J53" s="63"/>
      <c r="K53" s="46">
        <f t="shared" si="1"/>
        <v>350</v>
      </c>
      <c r="L53" s="46"/>
      <c r="M53" s="46"/>
    </row>
    <row r="54" spans="1:13" s="24" customFormat="1" ht="12.75" customHeight="1" x14ac:dyDescent="0.2">
      <c r="C54" s="32">
        <v>3234</v>
      </c>
      <c r="D54" s="89"/>
      <c r="E54" s="161" t="s">
        <v>56</v>
      </c>
      <c r="F54" s="161"/>
      <c r="G54" s="161"/>
      <c r="H54" s="161"/>
      <c r="I54" s="161"/>
      <c r="J54" s="161"/>
      <c r="K54" s="46">
        <f t="shared" si="1"/>
        <v>6000</v>
      </c>
      <c r="L54" s="46"/>
      <c r="M54" s="46"/>
    </row>
    <row r="55" spans="1:13" s="24" customFormat="1" ht="12.75" customHeight="1" x14ac:dyDescent="0.2">
      <c r="C55" s="32">
        <v>3237</v>
      </c>
      <c r="D55" s="89"/>
      <c r="E55" s="161" t="s">
        <v>57</v>
      </c>
      <c r="F55" s="161"/>
      <c r="G55" s="161"/>
      <c r="H55" s="161"/>
      <c r="I55" s="161"/>
      <c r="J55" s="161"/>
      <c r="K55" s="46">
        <f t="shared" si="1"/>
        <v>9500</v>
      </c>
      <c r="L55" s="46"/>
      <c r="M55" s="46"/>
    </row>
    <row r="56" spans="1:13" s="62" customFormat="1" ht="12.75" customHeight="1" x14ac:dyDescent="0.2">
      <c r="A56" s="24"/>
      <c r="B56" s="24"/>
      <c r="C56" s="32">
        <v>3238</v>
      </c>
      <c r="D56" s="66"/>
      <c r="E56" s="161" t="s">
        <v>58</v>
      </c>
      <c r="F56" s="161"/>
      <c r="G56" s="161"/>
      <c r="H56" s="161"/>
      <c r="I56" s="161"/>
      <c r="J56" s="24"/>
      <c r="K56" s="46">
        <f t="shared" si="1"/>
        <v>150</v>
      </c>
      <c r="L56" s="46"/>
      <c r="M56" s="46"/>
    </row>
    <row r="57" spans="1:13" s="24" customFormat="1" ht="12.75" customHeight="1" x14ac:dyDescent="0.2">
      <c r="C57" s="32">
        <v>3239</v>
      </c>
      <c r="D57" s="89"/>
      <c r="E57" s="161" t="s">
        <v>59</v>
      </c>
      <c r="F57" s="161"/>
      <c r="G57" s="161"/>
      <c r="H57" s="161"/>
      <c r="I57" s="161"/>
      <c r="J57" s="161"/>
      <c r="K57" s="46">
        <f t="shared" si="1"/>
        <v>3200</v>
      </c>
      <c r="L57" s="46"/>
      <c r="M57" s="46"/>
    </row>
    <row r="58" spans="1:13" s="24" customFormat="1" ht="12.75" customHeight="1" x14ac:dyDescent="0.2">
      <c r="C58" s="32"/>
      <c r="D58" s="89"/>
      <c r="E58" s="32"/>
      <c r="F58" s="32"/>
      <c r="G58" s="32"/>
      <c r="H58" s="32"/>
      <c r="I58" s="32"/>
      <c r="J58" s="32"/>
      <c r="K58" s="46"/>
      <c r="L58" s="46"/>
      <c r="M58" s="46"/>
    </row>
    <row r="59" spans="1:13" s="24" customFormat="1" ht="12.75" customHeight="1" x14ac:dyDescent="0.2">
      <c r="B59" s="33">
        <v>329</v>
      </c>
      <c r="D59" s="89"/>
      <c r="E59" s="160" t="s">
        <v>60</v>
      </c>
      <c r="F59" s="160"/>
      <c r="G59" s="160"/>
      <c r="H59" s="160"/>
      <c r="I59" s="160"/>
      <c r="J59" s="160"/>
      <c r="K59" s="51">
        <f>K132</f>
        <v>2180</v>
      </c>
      <c r="L59" s="51"/>
      <c r="M59" s="51"/>
    </row>
    <row r="60" spans="1:13" s="24" customFormat="1" ht="12.75" customHeight="1" x14ac:dyDescent="0.2">
      <c r="B60" s="34"/>
      <c r="C60" s="32">
        <v>3292</v>
      </c>
      <c r="D60" s="78"/>
      <c r="E60" s="161" t="s">
        <v>61</v>
      </c>
      <c r="F60" s="161"/>
      <c r="G60" s="161"/>
      <c r="H60" s="161"/>
      <c r="I60" s="161"/>
      <c r="J60" s="32"/>
      <c r="K60" s="46">
        <f>K133</f>
        <v>1000</v>
      </c>
      <c r="L60" s="46"/>
      <c r="M60" s="46"/>
    </row>
    <row r="61" spans="1:13" s="24" customFormat="1" ht="12.75" customHeight="1" x14ac:dyDescent="0.2">
      <c r="C61" s="32">
        <v>3299</v>
      </c>
      <c r="D61" s="89"/>
      <c r="E61" s="161" t="s">
        <v>60</v>
      </c>
      <c r="F61" s="161"/>
      <c r="G61" s="161"/>
      <c r="H61" s="161"/>
      <c r="I61" s="161"/>
      <c r="J61" s="161"/>
      <c r="K61" s="46">
        <f>K134</f>
        <v>1180</v>
      </c>
      <c r="L61" s="46"/>
      <c r="M61" s="46"/>
    </row>
    <row r="62" spans="1:13" s="24" customFormat="1" ht="12.75" customHeight="1" x14ac:dyDescent="0.2">
      <c r="C62" s="32"/>
      <c r="D62" s="89"/>
      <c r="E62" s="161"/>
      <c r="F62" s="161"/>
      <c r="G62" s="161"/>
      <c r="H62" s="161"/>
      <c r="I62" s="161"/>
      <c r="K62" s="46"/>
      <c r="L62" s="46"/>
      <c r="M62" s="46"/>
    </row>
    <row r="63" spans="1:13" s="24" customFormat="1" ht="12.75" customHeight="1" x14ac:dyDescent="0.2">
      <c r="A63" s="29">
        <v>34</v>
      </c>
      <c r="B63" s="30"/>
      <c r="C63" s="36"/>
      <c r="D63" s="82"/>
      <c r="E63" s="179" t="s">
        <v>62</v>
      </c>
      <c r="F63" s="179"/>
      <c r="G63" s="179"/>
      <c r="H63" s="179"/>
      <c r="I63" s="179"/>
      <c r="J63" s="179"/>
      <c r="K63" s="54">
        <f>K136</f>
        <v>450</v>
      </c>
      <c r="L63" s="54">
        <f>L136</f>
        <v>500</v>
      </c>
      <c r="M63" s="54">
        <f>M136</f>
        <v>550</v>
      </c>
    </row>
    <row r="64" spans="1:13" s="24" customFormat="1" ht="12.75" customHeight="1" x14ac:dyDescent="0.2">
      <c r="C64" s="32"/>
      <c r="D64" s="89"/>
      <c r="E64" s="161"/>
      <c r="F64" s="161"/>
      <c r="G64" s="161"/>
      <c r="H64" s="161"/>
      <c r="I64" s="161"/>
      <c r="K64" s="46"/>
      <c r="L64" s="46"/>
      <c r="M64" s="46"/>
    </row>
    <row r="65" spans="1:16" s="24" customFormat="1" ht="12.75" customHeight="1" x14ac:dyDescent="0.2">
      <c r="B65" s="35">
        <v>343</v>
      </c>
      <c r="C65" s="32"/>
      <c r="D65" s="89"/>
      <c r="E65" s="160" t="s">
        <v>63</v>
      </c>
      <c r="F65" s="160"/>
      <c r="G65" s="160"/>
      <c r="H65" s="160"/>
      <c r="I65" s="160"/>
      <c r="J65" s="35"/>
      <c r="K65" s="51">
        <f>K138</f>
        <v>450</v>
      </c>
      <c r="L65" s="51"/>
      <c r="M65" s="51"/>
    </row>
    <row r="66" spans="1:16" s="24" customFormat="1" ht="12.75" customHeight="1" x14ac:dyDescent="0.2">
      <c r="C66" s="32">
        <v>3431</v>
      </c>
      <c r="D66" s="89"/>
      <c r="E66" s="161" t="s">
        <v>64</v>
      </c>
      <c r="F66" s="161"/>
      <c r="G66" s="161"/>
      <c r="H66" s="161"/>
      <c r="I66" s="161"/>
      <c r="J66" s="161"/>
      <c r="K66" s="46">
        <f>K139</f>
        <v>450</v>
      </c>
      <c r="L66" s="46"/>
      <c r="M66" s="46"/>
    </row>
    <row r="67" spans="1:16" s="24" customFormat="1" ht="12.75" customHeight="1" x14ac:dyDescent="0.2">
      <c r="C67" s="32"/>
      <c r="D67" s="89"/>
      <c r="E67" s="32"/>
      <c r="F67" s="32"/>
      <c r="G67" s="32"/>
      <c r="H67" s="32"/>
      <c r="I67" s="32"/>
      <c r="K67" s="46"/>
      <c r="L67" s="46"/>
      <c r="M67" s="46"/>
    </row>
    <row r="68" spans="1:16" s="24" customFormat="1" ht="12.75" customHeight="1" x14ac:dyDescent="0.2">
      <c r="C68" s="32"/>
      <c r="D68" s="89"/>
      <c r="E68" s="32"/>
      <c r="F68" s="32"/>
      <c r="G68" s="32"/>
      <c r="H68" s="32"/>
      <c r="I68" s="32"/>
      <c r="K68" s="46"/>
      <c r="L68" s="46"/>
      <c r="M68" s="46"/>
    </row>
    <row r="69" spans="1:16" s="24" customFormat="1" ht="12.75" customHeight="1" x14ac:dyDescent="0.2">
      <c r="C69" s="32"/>
      <c r="D69" s="89"/>
      <c r="E69" s="32"/>
      <c r="F69" s="32"/>
      <c r="G69" s="32"/>
      <c r="H69" s="32"/>
      <c r="I69" s="32"/>
      <c r="K69" s="46"/>
      <c r="L69" s="46"/>
      <c r="M69" s="46"/>
    </row>
    <row r="70" spans="1:16" s="24" customFormat="1" ht="12.75" customHeight="1" x14ac:dyDescent="0.2">
      <c r="A70" s="184" t="s">
        <v>65</v>
      </c>
      <c r="B70" s="146"/>
      <c r="C70" s="146"/>
      <c r="D70" s="146"/>
      <c r="E70" s="146"/>
      <c r="F70" s="146"/>
      <c r="G70" s="146"/>
      <c r="H70" s="146"/>
      <c r="I70" s="146"/>
      <c r="J70" s="146"/>
      <c r="K70"/>
      <c r="L70"/>
      <c r="M70"/>
      <c r="N70"/>
      <c r="O70"/>
    </row>
    <row r="71" spans="1:16" s="24" customFormat="1" ht="12.75" customHeight="1" x14ac:dyDescent="0.2">
      <c r="A71" s="5"/>
      <c r="B71" s="5"/>
      <c r="C71" s="5"/>
      <c r="D71" s="158"/>
      <c r="E71" s="158"/>
      <c r="F71" s="158"/>
      <c r="G71" s="158"/>
      <c r="H71" s="158"/>
      <c r="I71" s="5"/>
      <c r="J71" s="5"/>
      <c r="K71" s="5"/>
      <c r="L71" s="5"/>
      <c r="M71" s="5"/>
      <c r="N71" s="5"/>
      <c r="O71" s="5"/>
    </row>
    <row r="72" spans="1:16" s="1" customFormat="1" ht="12.75" customHeight="1" x14ac:dyDescent="0.2">
      <c r="A72" s="101">
        <v>9</v>
      </c>
      <c r="B72" s="102"/>
      <c r="C72" s="102"/>
      <c r="D72" s="189" t="s">
        <v>66</v>
      </c>
      <c r="E72" s="189"/>
      <c r="F72" s="189"/>
      <c r="G72" s="189"/>
      <c r="H72" s="189"/>
      <c r="I72" s="103"/>
      <c r="J72" s="104">
        <f>SUM(J74)</f>
        <v>100000</v>
      </c>
      <c r="K72" s="104">
        <f>SUM(K74)</f>
        <v>-6000</v>
      </c>
      <c r="L72" s="104">
        <f>SUM(L74)</f>
        <v>0</v>
      </c>
      <c r="M72" s="104">
        <f>SUM(M74)</f>
        <v>0</v>
      </c>
      <c r="N72" s="106"/>
      <c r="O72" s="106"/>
      <c r="P72" s="107"/>
    </row>
    <row r="73" spans="1:16" s="1" customFormat="1" ht="12.75" customHeight="1" x14ac:dyDescent="0.2">
      <c r="A73" s="80"/>
      <c r="B73" s="98"/>
      <c r="C73" s="98"/>
      <c r="D73" s="156"/>
      <c r="E73" s="156"/>
      <c r="F73" s="156"/>
      <c r="G73" s="156"/>
      <c r="H73" s="156"/>
      <c r="I73" s="5"/>
      <c r="J73" s="6"/>
      <c r="K73" s="6"/>
      <c r="L73" s="6"/>
      <c r="M73" s="105"/>
      <c r="N73" s="105"/>
      <c r="O73" s="105"/>
      <c r="P73" s="107"/>
    </row>
    <row r="74" spans="1:16" s="1" customFormat="1" ht="12.75" customHeight="1" x14ac:dyDescent="0.2">
      <c r="A74" s="108">
        <v>92</v>
      </c>
      <c r="B74" s="109"/>
      <c r="C74" s="109"/>
      <c r="D74" s="157" t="s">
        <v>67</v>
      </c>
      <c r="E74" s="157"/>
      <c r="F74" s="157"/>
      <c r="G74" s="157"/>
      <c r="H74" s="157"/>
      <c r="I74" s="109"/>
      <c r="J74" s="110">
        <f>J76</f>
        <v>100000</v>
      </c>
      <c r="K74" s="110">
        <f>K76</f>
        <v>-6000</v>
      </c>
      <c r="L74" s="110">
        <f>L76</f>
        <v>0</v>
      </c>
      <c r="M74" s="110">
        <f>M76</f>
        <v>0</v>
      </c>
      <c r="N74" s="106"/>
      <c r="O74" s="106"/>
      <c r="P74" s="107"/>
    </row>
    <row r="75" spans="1:16" s="1" customFormat="1" ht="12.75" customHeight="1" x14ac:dyDescent="0.2">
      <c r="A75" s="5"/>
      <c r="B75" s="5"/>
      <c r="C75" s="5"/>
      <c r="D75" s="158"/>
      <c r="E75" s="158"/>
      <c r="F75" s="158"/>
      <c r="G75" s="158"/>
      <c r="H75" s="158"/>
      <c r="I75" s="5"/>
      <c r="J75" s="8"/>
      <c r="K75" s="8"/>
      <c r="L75" s="8"/>
      <c r="M75"/>
      <c r="N75" s="111"/>
      <c r="O75" s="111"/>
      <c r="P75" s="107"/>
    </row>
    <row r="76" spans="1:16" s="1" customFormat="1" ht="12.75" customHeight="1" x14ac:dyDescent="0.2">
      <c r="A76" s="5"/>
      <c r="B76" s="4">
        <v>922</v>
      </c>
      <c r="C76" s="4"/>
      <c r="D76" s="4"/>
      <c r="E76" s="156" t="s">
        <v>68</v>
      </c>
      <c r="F76" s="156"/>
      <c r="G76" s="156"/>
      <c r="H76" s="156"/>
      <c r="I76" s="156"/>
      <c r="J76" s="6">
        <f>J77</f>
        <v>100000</v>
      </c>
      <c r="K76" s="6">
        <f>K77+K78</f>
        <v>-6000</v>
      </c>
      <c r="L76" s="6"/>
      <c r="M76"/>
      <c r="N76" s="106"/>
      <c r="O76" s="106"/>
      <c r="P76" s="107"/>
    </row>
    <row r="77" spans="1:16" s="1" customFormat="1" ht="12.75" customHeight="1" x14ac:dyDescent="0.2">
      <c r="A77" s="5"/>
      <c r="B77" s="5"/>
      <c r="C77" s="100">
        <v>9221</v>
      </c>
      <c r="D77" s="124">
        <v>11</v>
      </c>
      <c r="E77" s="158" t="s">
        <v>69</v>
      </c>
      <c r="F77" s="158"/>
      <c r="G77" s="158"/>
      <c r="H77" s="158"/>
      <c r="I77" s="158"/>
      <c r="J77" s="7">
        <v>100000</v>
      </c>
      <c r="K77" s="7">
        <v>-3839.24</v>
      </c>
      <c r="L77" s="7"/>
      <c r="M77"/>
      <c r="N77" s="111"/>
      <c r="O77" s="112"/>
      <c r="P77" s="107"/>
    </row>
    <row r="78" spans="1:16" s="1" customFormat="1" ht="12.75" customHeight="1" x14ac:dyDescent="0.2">
      <c r="A78" s="5"/>
      <c r="B78" s="5"/>
      <c r="C78" s="100">
        <v>9221</v>
      </c>
      <c r="D78" s="124">
        <v>43</v>
      </c>
      <c r="E78" s="158" t="s">
        <v>69</v>
      </c>
      <c r="F78" s="158"/>
      <c r="G78" s="158"/>
      <c r="H78" s="158"/>
      <c r="I78" s="158"/>
      <c r="J78" s="7">
        <v>100000</v>
      </c>
      <c r="K78" s="7">
        <v>-2160.7600000000002</v>
      </c>
      <c r="L78" s="7"/>
      <c r="M78"/>
      <c r="N78" s="111"/>
      <c r="O78" s="112"/>
      <c r="P78" s="107"/>
    </row>
    <row r="79" spans="1:16" s="1" customFormat="1" ht="12.75" customHeight="1" x14ac:dyDescent="0.2">
      <c r="A79" s="5"/>
      <c r="B79" s="5"/>
      <c r="C79" s="5"/>
      <c r="D79" s="158"/>
      <c r="E79" s="158"/>
      <c r="F79" s="158"/>
      <c r="G79" s="158"/>
      <c r="H79" s="158"/>
      <c r="I79" s="5"/>
      <c r="J79" s="8"/>
      <c r="K79" s="8"/>
      <c r="L79" s="8"/>
      <c r="M79"/>
      <c r="N79" s="8"/>
      <c r="O79" s="8"/>
    </row>
    <row r="80" spans="1:16" s="24" customFormat="1" ht="12.75" customHeight="1" x14ac:dyDescent="0.2">
      <c r="C80" s="32"/>
      <c r="D80" s="89"/>
      <c r="E80" s="32"/>
      <c r="F80" s="32"/>
      <c r="G80" s="32"/>
      <c r="H80" s="32"/>
      <c r="I80" s="32"/>
      <c r="K80" s="46"/>
      <c r="L80" s="46"/>
      <c r="M80" s="46"/>
    </row>
    <row r="81" spans="1:13" ht="12.75" customHeight="1" x14ac:dyDescent="0.2">
      <c r="A81" s="195" t="s">
        <v>70</v>
      </c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</row>
    <row r="82" spans="1:13" ht="12.75" customHeight="1" x14ac:dyDescent="0.2">
      <c r="A82" s="25"/>
      <c r="B82" s="25"/>
      <c r="C82" s="25"/>
      <c r="D82" s="77"/>
      <c r="E82" s="26"/>
      <c r="F82" s="26"/>
      <c r="G82" s="26"/>
      <c r="H82" s="26"/>
      <c r="I82" s="26"/>
      <c r="J82" s="25"/>
      <c r="K82" s="52"/>
      <c r="L82" s="52"/>
      <c r="M82" s="52"/>
    </row>
    <row r="83" spans="1:13" s="25" customFormat="1" ht="12.75" customHeight="1" x14ac:dyDescent="0.2">
      <c r="A83" s="163" t="s">
        <v>125</v>
      </c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</row>
    <row r="84" spans="1:13" ht="12.75" customHeight="1" x14ac:dyDescent="0.2">
      <c r="A84" s="25"/>
      <c r="B84" s="25"/>
      <c r="C84" s="25"/>
      <c r="D84" s="77"/>
      <c r="E84" s="26"/>
      <c r="F84" s="26"/>
      <c r="G84" s="26"/>
      <c r="H84" s="26"/>
      <c r="I84" s="26"/>
      <c r="J84" s="25"/>
      <c r="K84" s="52"/>
      <c r="L84" s="52"/>
      <c r="M84" s="52"/>
    </row>
    <row r="85" spans="1:13" ht="12.75" customHeight="1" x14ac:dyDescent="0.2">
      <c r="A85" s="175" t="s">
        <v>71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</row>
    <row r="86" spans="1:13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</row>
    <row r="87" spans="1:13" ht="26.25" customHeight="1" x14ac:dyDescent="0.2">
      <c r="A87" s="65" t="s">
        <v>23</v>
      </c>
      <c r="B87" s="65"/>
      <c r="C87" s="65"/>
      <c r="D87" s="83" t="s">
        <v>72</v>
      </c>
      <c r="E87" s="164" t="s">
        <v>25</v>
      </c>
      <c r="F87" s="164"/>
      <c r="G87" s="164"/>
      <c r="H87" s="164"/>
      <c r="I87" s="164"/>
      <c r="J87" s="65"/>
      <c r="K87" s="74" t="s">
        <v>7</v>
      </c>
      <c r="L87" s="74" t="s">
        <v>8</v>
      </c>
      <c r="M87" s="74" t="s">
        <v>9</v>
      </c>
    </row>
    <row r="88" spans="1:13" ht="12.75" customHeight="1" x14ac:dyDescent="0.2">
      <c r="A88" s="4"/>
      <c r="B88" s="5"/>
      <c r="C88" s="5"/>
      <c r="D88" s="80"/>
      <c r="E88" s="5"/>
      <c r="F88" s="5"/>
      <c r="G88" s="5"/>
      <c r="H88" s="5"/>
      <c r="I88" s="5"/>
      <c r="J88" s="5"/>
      <c r="K88" s="76"/>
      <c r="L88" s="76"/>
      <c r="M88" s="76"/>
    </row>
    <row r="89" spans="1:13" s="1" customFormat="1" ht="12.75" customHeight="1" x14ac:dyDescent="0.2">
      <c r="A89" s="5"/>
      <c r="B89" s="5"/>
      <c r="C89" s="193" t="s">
        <v>73</v>
      </c>
      <c r="D89" s="193"/>
      <c r="E89" s="144"/>
      <c r="F89" s="144"/>
      <c r="G89" s="144"/>
      <c r="H89" s="144"/>
      <c r="I89" s="144"/>
      <c r="J89" s="4"/>
      <c r="K89" s="6">
        <f>K91</f>
        <v>160370</v>
      </c>
      <c r="L89" s="6">
        <f>L91</f>
        <v>175500</v>
      </c>
      <c r="M89" s="6">
        <f>M91</f>
        <v>187000</v>
      </c>
    </row>
    <row r="90" spans="1:13" s="1" customFormat="1" ht="12.75" customHeight="1" x14ac:dyDescent="0.2">
      <c r="A90" s="5"/>
      <c r="B90" s="4"/>
      <c r="C90" s="5"/>
      <c r="D90" s="80"/>
      <c r="E90" s="5"/>
      <c r="F90" s="5"/>
      <c r="G90" s="5"/>
      <c r="H90" s="5"/>
      <c r="I90" s="5"/>
      <c r="J90" s="5"/>
      <c r="K90" s="8"/>
      <c r="L90" s="8"/>
      <c r="M90" s="8"/>
    </row>
    <row r="91" spans="1:13" s="1" customFormat="1" ht="12.75" customHeight="1" x14ac:dyDescent="0.2">
      <c r="A91" s="37"/>
      <c r="B91" s="186" t="s">
        <v>74</v>
      </c>
      <c r="C91" s="186"/>
      <c r="D91" s="186"/>
      <c r="E91" s="186"/>
      <c r="F91" s="186"/>
      <c r="G91" s="186"/>
      <c r="H91" s="186"/>
      <c r="I91" s="186"/>
      <c r="J91" s="37"/>
      <c r="K91" s="38">
        <f>SUM(K93)</f>
        <v>160370</v>
      </c>
      <c r="L91" s="38">
        <f>SUM(L93)</f>
        <v>175500</v>
      </c>
      <c r="M91" s="38">
        <f>SUM(M93)</f>
        <v>187000</v>
      </c>
    </row>
    <row r="92" spans="1:13" ht="12.75" customHeight="1" x14ac:dyDescent="0.2">
      <c r="A92" s="16"/>
      <c r="B92" s="17"/>
      <c r="C92" s="17"/>
      <c r="D92" s="14"/>
      <c r="E92" s="17"/>
      <c r="F92" s="17"/>
      <c r="G92" s="17"/>
      <c r="H92" s="17"/>
      <c r="I92" s="17"/>
      <c r="J92" s="16"/>
      <c r="K92" s="18"/>
      <c r="L92" s="18"/>
      <c r="M92" s="18"/>
    </row>
    <row r="93" spans="1:13" s="24" customFormat="1" ht="12.75" customHeight="1" x14ac:dyDescent="0.2">
      <c r="A93" s="39"/>
      <c r="B93" s="177" t="s">
        <v>75</v>
      </c>
      <c r="C93" s="178"/>
      <c r="D93" s="33"/>
      <c r="E93" s="196" t="s">
        <v>76</v>
      </c>
      <c r="F93" s="155"/>
      <c r="G93" s="155"/>
      <c r="H93" s="155"/>
      <c r="I93" s="155"/>
      <c r="J93" s="27"/>
      <c r="K93" s="45">
        <f>SUM(K95)</f>
        <v>160370</v>
      </c>
      <c r="L93" s="45">
        <f>SUM(L95)</f>
        <v>175500</v>
      </c>
      <c r="M93" s="45">
        <f>SUM(M95)</f>
        <v>187000</v>
      </c>
    </row>
    <row r="94" spans="1:13" s="24" customFormat="1" ht="12.75" customHeight="1" x14ac:dyDescent="0.2">
      <c r="A94" s="25"/>
      <c r="B94" s="162"/>
      <c r="C94" s="160"/>
      <c r="D94" s="63"/>
      <c r="E94" s="161"/>
      <c r="F94" s="161"/>
      <c r="G94" s="161"/>
      <c r="H94" s="161"/>
      <c r="I94" s="161"/>
      <c r="J94" s="25"/>
      <c r="K94" s="52"/>
      <c r="L94" s="52"/>
      <c r="M94" s="52"/>
    </row>
    <row r="95" spans="1:13" s="24" customFormat="1" ht="12.75" customHeight="1" x14ac:dyDescent="0.2">
      <c r="A95" s="25"/>
      <c r="B95" s="166" t="s">
        <v>77</v>
      </c>
      <c r="C95" s="167"/>
      <c r="D95" s="92"/>
      <c r="E95" s="40" t="s">
        <v>78</v>
      </c>
      <c r="F95" s="194" t="s">
        <v>79</v>
      </c>
      <c r="G95" s="155"/>
      <c r="H95" s="155"/>
      <c r="I95" s="155"/>
      <c r="J95" s="39"/>
      <c r="K95" s="53">
        <f>K96</f>
        <v>160370</v>
      </c>
      <c r="L95" s="53">
        <f>L96</f>
        <v>175500</v>
      </c>
      <c r="M95" s="53">
        <f>M96</f>
        <v>187000</v>
      </c>
    </row>
    <row r="96" spans="1:13" s="24" customFormat="1" ht="12.75" customHeight="1" x14ac:dyDescent="0.2">
      <c r="A96" s="25"/>
      <c r="B96" s="162" t="s">
        <v>80</v>
      </c>
      <c r="C96" s="160"/>
      <c r="D96" s="63"/>
      <c r="E96" s="41" t="s">
        <v>81</v>
      </c>
      <c r="F96" s="165" t="s">
        <v>82</v>
      </c>
      <c r="G96" s="155"/>
      <c r="H96" s="155"/>
      <c r="I96" s="155"/>
      <c r="J96" s="25"/>
      <c r="K96" s="52">
        <f>K99+K110+K136</f>
        <v>160370</v>
      </c>
      <c r="L96" s="52">
        <f>L99+L110+L136</f>
        <v>175500</v>
      </c>
      <c r="M96" s="52">
        <f>M99+M110+M136</f>
        <v>187000</v>
      </c>
    </row>
    <row r="97" spans="1:16" s="24" customFormat="1" ht="12.75" customHeight="1" x14ac:dyDescent="0.2">
      <c r="A97" s="25"/>
      <c r="B97" s="27" t="s">
        <v>83</v>
      </c>
      <c r="C97" s="25"/>
      <c r="D97" s="77"/>
      <c r="E97" s="188" t="s">
        <v>84</v>
      </c>
      <c r="F97" s="155"/>
      <c r="G97" s="155"/>
      <c r="H97" s="155"/>
      <c r="I97" s="155"/>
      <c r="K97" s="46">
        <f>K102+K105+K108+K113</f>
        <v>102340</v>
      </c>
      <c r="L97" s="46">
        <v>114142.61</v>
      </c>
      <c r="M97" s="46">
        <v>119451.52</v>
      </c>
      <c r="P97" s="123"/>
    </row>
    <row r="98" spans="1:16" s="24" customFormat="1" ht="12.75" customHeight="1" x14ac:dyDescent="0.2">
      <c r="A98" s="25"/>
      <c r="B98" s="27"/>
      <c r="C98" s="25"/>
      <c r="D98" s="77"/>
      <c r="E98" s="126" t="s">
        <v>85</v>
      </c>
      <c r="K98" s="46">
        <f>K114+K115+K118+K119+K120+K121+K122+K123+K126+K127+K128+K129+K130+K133+K134+K139</f>
        <v>58030</v>
      </c>
      <c r="L98" s="46">
        <v>61357.39</v>
      </c>
      <c r="M98" s="46">
        <v>67548.479999999996</v>
      </c>
      <c r="P98" s="123"/>
    </row>
    <row r="99" spans="1:16" s="24" customFormat="1" ht="12.75" customHeight="1" x14ac:dyDescent="0.2">
      <c r="A99" s="42">
        <v>31</v>
      </c>
      <c r="B99" s="43" t="s">
        <v>0</v>
      </c>
      <c r="C99" s="43"/>
      <c r="D99" s="90"/>
      <c r="E99" s="171" t="s">
        <v>86</v>
      </c>
      <c r="F99" s="171"/>
      <c r="G99" s="171"/>
      <c r="H99" s="171"/>
      <c r="I99" s="171"/>
      <c r="J99" s="43"/>
      <c r="K99" s="48">
        <f>K101+K104+K107</f>
        <v>91340</v>
      </c>
      <c r="L99" s="48">
        <v>97000</v>
      </c>
      <c r="M99" s="48">
        <v>102000</v>
      </c>
    </row>
    <row r="100" spans="1:16" s="24" customFormat="1" ht="12.75" customHeight="1" x14ac:dyDescent="0.2">
      <c r="A100" s="27"/>
      <c r="B100" s="25"/>
      <c r="C100" s="25"/>
      <c r="D100" s="77"/>
      <c r="E100" s="163"/>
      <c r="F100" s="163"/>
      <c r="G100" s="163"/>
      <c r="H100" s="163"/>
      <c r="I100" s="163"/>
      <c r="J100" s="25"/>
      <c r="K100" s="52"/>
      <c r="L100" s="52"/>
      <c r="M100" s="52"/>
    </row>
    <row r="101" spans="1:16" s="24" customFormat="1" ht="12.75" customHeight="1" x14ac:dyDescent="0.2">
      <c r="A101" s="25"/>
      <c r="B101" s="27">
        <v>311</v>
      </c>
      <c r="C101" s="25"/>
      <c r="D101" s="77"/>
      <c r="E101" s="162" t="s">
        <v>37</v>
      </c>
      <c r="F101" s="162"/>
      <c r="G101" s="162"/>
      <c r="H101" s="162"/>
      <c r="I101" s="162"/>
      <c r="J101" s="25"/>
      <c r="K101" s="45">
        <f>K102</f>
        <v>76000</v>
      </c>
      <c r="L101" s="45"/>
      <c r="M101" s="45"/>
    </row>
    <row r="102" spans="1:16" s="24" customFormat="1" ht="12.75" customHeight="1" x14ac:dyDescent="0.2">
      <c r="A102" s="25"/>
      <c r="B102" s="25"/>
      <c r="C102" s="25">
        <v>3111</v>
      </c>
      <c r="D102" s="44" t="s">
        <v>87</v>
      </c>
      <c r="E102" s="163" t="s">
        <v>88</v>
      </c>
      <c r="F102" s="163"/>
      <c r="G102" s="163"/>
      <c r="H102" s="163"/>
      <c r="I102" s="163"/>
      <c r="J102" s="25"/>
      <c r="K102" s="46">
        <v>76000</v>
      </c>
      <c r="L102" s="46"/>
      <c r="M102" s="46"/>
    </row>
    <row r="103" spans="1:16" s="24" customFormat="1" ht="12.75" customHeight="1" x14ac:dyDescent="0.2">
      <c r="A103" s="25"/>
      <c r="B103" s="25"/>
      <c r="C103" s="25"/>
      <c r="D103" s="64"/>
      <c r="E103" s="163"/>
      <c r="F103" s="163"/>
      <c r="G103" s="163"/>
      <c r="H103" s="163"/>
      <c r="I103" s="163"/>
      <c r="J103" s="25"/>
      <c r="K103" s="52"/>
      <c r="L103" s="52"/>
      <c r="M103" s="52"/>
    </row>
    <row r="104" spans="1:16" s="24" customFormat="1" ht="12.75" customHeight="1" x14ac:dyDescent="0.2">
      <c r="A104" s="25"/>
      <c r="B104" s="27">
        <v>312</v>
      </c>
      <c r="C104" s="25"/>
      <c r="D104" s="64"/>
      <c r="E104" s="162" t="s">
        <v>89</v>
      </c>
      <c r="F104" s="162"/>
      <c r="G104" s="162"/>
      <c r="H104" s="162"/>
      <c r="I104" s="162"/>
      <c r="J104" s="25"/>
      <c r="K104" s="45">
        <f>K105</f>
        <v>2800</v>
      </c>
      <c r="L104" s="45"/>
      <c r="M104" s="45"/>
      <c r="N104" s="45"/>
    </row>
    <row r="105" spans="1:16" s="24" customFormat="1" ht="12.75" customHeight="1" x14ac:dyDescent="0.2">
      <c r="A105" s="25"/>
      <c r="B105" s="25"/>
      <c r="C105" s="25">
        <v>3121</v>
      </c>
      <c r="D105" s="44" t="s">
        <v>87</v>
      </c>
      <c r="E105" s="163" t="s">
        <v>89</v>
      </c>
      <c r="F105" s="163"/>
      <c r="G105" s="163"/>
      <c r="H105" s="163"/>
      <c r="I105" s="163"/>
      <c r="J105" s="25"/>
      <c r="K105" s="52">
        <v>2800</v>
      </c>
      <c r="L105" s="52"/>
      <c r="M105" s="46"/>
    </row>
    <row r="106" spans="1:16" s="24" customFormat="1" ht="12.75" customHeight="1" x14ac:dyDescent="0.2">
      <c r="A106" s="25"/>
      <c r="B106" s="25"/>
      <c r="C106" s="25"/>
      <c r="D106" s="64"/>
      <c r="E106" s="163"/>
      <c r="F106" s="163"/>
      <c r="G106" s="163"/>
      <c r="H106" s="163"/>
      <c r="I106" s="163"/>
      <c r="J106" s="25"/>
      <c r="K106" s="52"/>
      <c r="L106" s="52"/>
      <c r="M106" s="52"/>
    </row>
    <row r="107" spans="1:16" s="24" customFormat="1" ht="12.75" customHeight="1" x14ac:dyDescent="0.2">
      <c r="A107" s="25"/>
      <c r="B107" s="27">
        <v>313</v>
      </c>
      <c r="C107" s="25"/>
      <c r="D107" s="64"/>
      <c r="E107" s="162" t="s">
        <v>90</v>
      </c>
      <c r="F107" s="162"/>
      <c r="G107" s="162"/>
      <c r="H107" s="162"/>
      <c r="I107" s="162"/>
      <c r="J107" s="25"/>
      <c r="K107" s="45">
        <f>SUM(K108:K108)</f>
        <v>12540</v>
      </c>
      <c r="L107" s="45"/>
      <c r="M107" s="45"/>
    </row>
    <row r="108" spans="1:16" s="24" customFormat="1" ht="12.75" customHeight="1" x14ac:dyDescent="0.2">
      <c r="A108" s="25"/>
      <c r="B108" s="25"/>
      <c r="C108" s="25">
        <v>3132</v>
      </c>
      <c r="D108" s="44" t="s">
        <v>87</v>
      </c>
      <c r="E108" s="163" t="s">
        <v>91</v>
      </c>
      <c r="F108" s="163"/>
      <c r="G108" s="163"/>
      <c r="H108" s="163"/>
      <c r="I108" s="163"/>
      <c r="J108" s="25"/>
      <c r="K108" s="46">
        <v>12540</v>
      </c>
      <c r="L108" s="46"/>
      <c r="M108" s="46"/>
    </row>
    <row r="109" spans="1:16" s="24" customFormat="1" ht="12.75" customHeight="1" x14ac:dyDescent="0.2">
      <c r="A109" s="25"/>
      <c r="B109" s="25"/>
      <c r="C109" s="25"/>
      <c r="D109" s="64"/>
      <c r="E109" s="163"/>
      <c r="F109" s="163"/>
      <c r="G109" s="163"/>
      <c r="H109" s="163"/>
      <c r="I109" s="163"/>
      <c r="J109" s="25"/>
      <c r="K109" s="52"/>
      <c r="L109" s="52"/>
      <c r="M109" s="52"/>
    </row>
    <row r="110" spans="1:16" s="24" customFormat="1" ht="12.75" customHeight="1" x14ac:dyDescent="0.2">
      <c r="A110" s="42">
        <v>32</v>
      </c>
      <c r="B110" s="43"/>
      <c r="C110" s="43"/>
      <c r="D110" s="90"/>
      <c r="E110" s="171" t="s">
        <v>92</v>
      </c>
      <c r="F110" s="171"/>
      <c r="G110" s="171"/>
      <c r="H110" s="171"/>
      <c r="I110" s="171"/>
      <c r="J110" s="43"/>
      <c r="K110" s="48">
        <f>K112+K117+K125+K132</f>
        <v>68580</v>
      </c>
      <c r="L110" s="48">
        <v>78000</v>
      </c>
      <c r="M110" s="48">
        <v>84450</v>
      </c>
    </row>
    <row r="111" spans="1:16" s="24" customFormat="1" ht="12.75" customHeight="1" x14ac:dyDescent="0.2">
      <c r="A111" s="27"/>
      <c r="B111" s="25"/>
      <c r="C111" s="25"/>
      <c r="D111" s="77"/>
      <c r="E111" s="163"/>
      <c r="F111" s="163"/>
      <c r="G111" s="163"/>
      <c r="H111" s="163"/>
      <c r="I111" s="163"/>
      <c r="J111" s="25"/>
      <c r="K111" s="52"/>
      <c r="L111" s="52"/>
      <c r="M111" s="52"/>
    </row>
    <row r="112" spans="1:16" s="24" customFormat="1" ht="12.75" customHeight="1" x14ac:dyDescent="0.2">
      <c r="A112" s="25"/>
      <c r="B112" s="27">
        <v>321</v>
      </c>
      <c r="C112" s="25"/>
      <c r="D112" s="77"/>
      <c r="E112" s="162" t="s">
        <v>43</v>
      </c>
      <c r="F112" s="162"/>
      <c r="G112" s="162"/>
      <c r="H112" s="162"/>
      <c r="I112" s="162"/>
      <c r="J112" s="25"/>
      <c r="K112" s="45">
        <f>SUM(K113:K115)</f>
        <v>11900</v>
      </c>
      <c r="L112" s="45"/>
      <c r="M112" s="45"/>
    </row>
    <row r="113" spans="1:14" s="24" customFormat="1" ht="12.75" customHeight="1" x14ac:dyDescent="0.2">
      <c r="A113" s="25"/>
      <c r="B113" s="25"/>
      <c r="C113" s="25">
        <v>3212</v>
      </c>
      <c r="D113" s="44" t="s">
        <v>87</v>
      </c>
      <c r="E113" s="163" t="s">
        <v>93</v>
      </c>
      <c r="F113" s="163"/>
      <c r="G113" s="163"/>
      <c r="H113" s="163"/>
      <c r="I113" s="163"/>
      <c r="J113" s="25"/>
      <c r="K113" s="46">
        <v>11000</v>
      </c>
      <c r="L113" s="46"/>
      <c r="M113" s="46"/>
    </row>
    <row r="114" spans="1:14" s="24" customFormat="1" ht="12.75" customHeight="1" x14ac:dyDescent="0.2">
      <c r="A114" s="25"/>
      <c r="B114" s="25"/>
      <c r="C114" s="25">
        <v>3213</v>
      </c>
      <c r="D114" s="44" t="s">
        <v>94</v>
      </c>
      <c r="E114" s="163" t="s">
        <v>45</v>
      </c>
      <c r="F114" s="163"/>
      <c r="G114" s="163"/>
      <c r="H114" s="163"/>
      <c r="I114" s="163"/>
      <c r="J114" s="25"/>
      <c r="K114" s="52">
        <v>400</v>
      </c>
      <c r="L114" s="52"/>
      <c r="M114" s="52"/>
    </row>
    <row r="115" spans="1:14" s="62" customFormat="1" ht="12.75" customHeight="1" x14ac:dyDescent="0.2">
      <c r="A115" s="24"/>
      <c r="B115" s="24"/>
      <c r="C115" s="24">
        <v>3214</v>
      </c>
      <c r="D115" s="49" t="s">
        <v>94</v>
      </c>
      <c r="E115" s="161" t="s">
        <v>95</v>
      </c>
      <c r="F115" s="161"/>
      <c r="G115" s="161"/>
      <c r="H115" s="161"/>
      <c r="I115" s="161"/>
      <c r="J115" s="24"/>
      <c r="K115" s="52">
        <v>500</v>
      </c>
      <c r="L115" s="52"/>
      <c r="M115" s="46"/>
    </row>
    <row r="116" spans="1:14" s="24" customFormat="1" ht="12.75" customHeight="1" x14ac:dyDescent="0.2">
      <c r="A116" s="25"/>
      <c r="B116" s="25"/>
      <c r="C116" s="25"/>
      <c r="D116" s="44"/>
      <c r="E116" s="163"/>
      <c r="F116" s="163"/>
      <c r="G116" s="163"/>
      <c r="H116" s="163"/>
      <c r="I116" s="163"/>
      <c r="J116" s="25"/>
      <c r="K116" s="52"/>
      <c r="L116" s="52"/>
      <c r="M116" s="52"/>
    </row>
    <row r="117" spans="1:14" s="24" customFormat="1" ht="12.75" customHeight="1" x14ac:dyDescent="0.2">
      <c r="A117" s="25"/>
      <c r="B117" s="27">
        <v>322</v>
      </c>
      <c r="C117" s="25"/>
      <c r="D117" s="44"/>
      <c r="E117" s="162" t="s">
        <v>47</v>
      </c>
      <c r="F117" s="162"/>
      <c r="G117" s="162"/>
      <c r="H117" s="162"/>
      <c r="I117" s="162"/>
      <c r="J117" s="25"/>
      <c r="K117" s="45">
        <f>SUM(K118:K123)</f>
        <v>35300</v>
      </c>
      <c r="L117" s="45"/>
      <c r="M117" s="45"/>
    </row>
    <row r="118" spans="1:14" s="24" customFormat="1" ht="12.75" customHeight="1" x14ac:dyDescent="0.2">
      <c r="A118" s="25"/>
      <c r="B118" s="25"/>
      <c r="C118" s="25">
        <v>3221</v>
      </c>
      <c r="D118" s="44" t="s">
        <v>94</v>
      </c>
      <c r="E118" s="163" t="s">
        <v>48</v>
      </c>
      <c r="F118" s="163"/>
      <c r="G118" s="163"/>
      <c r="H118" s="163"/>
      <c r="I118" s="163"/>
      <c r="J118" s="25"/>
      <c r="K118" s="46">
        <v>6500</v>
      </c>
      <c r="L118" s="46"/>
      <c r="M118" s="46"/>
    </row>
    <row r="119" spans="1:14" s="24" customFormat="1" ht="12.75" customHeight="1" x14ac:dyDescent="0.2">
      <c r="A119" s="25"/>
      <c r="B119" s="25"/>
      <c r="C119" s="25">
        <v>3222</v>
      </c>
      <c r="D119" s="44" t="s">
        <v>94</v>
      </c>
      <c r="E119" s="163" t="s">
        <v>49</v>
      </c>
      <c r="F119" s="163"/>
      <c r="G119" s="163"/>
      <c r="H119" s="163"/>
      <c r="I119" s="163"/>
      <c r="J119" s="25"/>
      <c r="K119" s="46">
        <v>22000</v>
      </c>
      <c r="L119" s="46"/>
      <c r="M119" s="46"/>
    </row>
    <row r="120" spans="1:14" s="24" customFormat="1" ht="12.75" customHeight="1" x14ac:dyDescent="0.2">
      <c r="A120" s="25"/>
      <c r="B120" s="25"/>
      <c r="C120" s="25">
        <v>3223</v>
      </c>
      <c r="D120" s="44" t="s">
        <v>94</v>
      </c>
      <c r="E120" s="163" t="s">
        <v>96</v>
      </c>
      <c r="F120" s="163"/>
      <c r="G120" s="163"/>
      <c r="H120" s="163"/>
      <c r="I120" s="163"/>
      <c r="J120" s="25"/>
      <c r="K120" s="52">
        <v>5000</v>
      </c>
      <c r="L120" s="52"/>
      <c r="M120" s="46"/>
    </row>
    <row r="121" spans="1:14" s="24" customFormat="1" ht="12.75" customHeight="1" x14ac:dyDescent="0.2">
      <c r="A121" s="25"/>
      <c r="B121" s="25"/>
      <c r="C121" s="25">
        <v>3224</v>
      </c>
      <c r="D121" s="44" t="s">
        <v>94</v>
      </c>
      <c r="E121" s="163" t="s">
        <v>97</v>
      </c>
      <c r="F121" s="163"/>
      <c r="G121" s="163"/>
      <c r="H121" s="163"/>
      <c r="I121" s="163"/>
      <c r="J121" s="25"/>
      <c r="K121" s="46">
        <v>700</v>
      </c>
      <c r="L121" s="46"/>
      <c r="M121" s="46"/>
    </row>
    <row r="122" spans="1:14" s="24" customFormat="1" ht="12.75" customHeight="1" x14ac:dyDescent="0.2">
      <c r="A122" s="25"/>
      <c r="B122" s="25"/>
      <c r="C122" s="25">
        <v>3225</v>
      </c>
      <c r="D122" s="44" t="s">
        <v>94</v>
      </c>
      <c r="E122" s="163" t="s">
        <v>98</v>
      </c>
      <c r="F122" s="163"/>
      <c r="G122" s="163"/>
      <c r="H122" s="163"/>
      <c r="I122" s="163"/>
      <c r="J122" s="25"/>
      <c r="K122" s="52">
        <v>800</v>
      </c>
      <c r="L122" s="52"/>
      <c r="M122" s="52"/>
    </row>
    <row r="123" spans="1:14" s="24" customFormat="1" ht="12.75" customHeight="1" x14ac:dyDescent="0.2">
      <c r="C123" s="24">
        <v>3227</v>
      </c>
      <c r="D123" s="49" t="s">
        <v>94</v>
      </c>
      <c r="E123" s="161" t="s">
        <v>99</v>
      </c>
      <c r="F123" s="161"/>
      <c r="G123" s="161"/>
      <c r="H123" s="161"/>
      <c r="I123" s="161"/>
      <c r="K123" s="46">
        <v>300</v>
      </c>
      <c r="L123" s="46"/>
      <c r="M123" s="46"/>
    </row>
    <row r="124" spans="1:14" s="24" customFormat="1" ht="12.75" customHeight="1" x14ac:dyDescent="0.2">
      <c r="A124" s="25"/>
      <c r="B124" s="25"/>
      <c r="C124" s="25"/>
      <c r="D124" s="44"/>
      <c r="E124" s="170"/>
      <c r="F124" s="170"/>
      <c r="G124" s="170"/>
      <c r="H124" s="170"/>
      <c r="I124" s="170"/>
      <c r="J124" s="25"/>
      <c r="K124" s="46"/>
      <c r="L124" s="46"/>
      <c r="M124" s="46"/>
    </row>
    <row r="125" spans="1:14" s="24" customFormat="1" ht="12.75" customHeight="1" x14ac:dyDescent="0.2">
      <c r="A125" s="25"/>
      <c r="B125" s="27">
        <v>323</v>
      </c>
      <c r="C125" s="25"/>
      <c r="D125" s="44"/>
      <c r="E125" s="162" t="s">
        <v>100</v>
      </c>
      <c r="F125" s="162"/>
      <c r="G125" s="162"/>
      <c r="H125" s="162"/>
      <c r="I125" s="162"/>
      <c r="J125" s="25"/>
      <c r="K125" s="45">
        <f>SUM(K126:K130)</f>
        <v>19200</v>
      </c>
      <c r="L125" s="45"/>
      <c r="M125" s="45"/>
      <c r="N125" s="45"/>
    </row>
    <row r="126" spans="1:14" s="24" customFormat="1" ht="12.75" customHeight="1" x14ac:dyDescent="0.2">
      <c r="A126" s="25"/>
      <c r="B126" s="27"/>
      <c r="C126" s="25">
        <v>3231</v>
      </c>
      <c r="D126" s="44" t="s">
        <v>94</v>
      </c>
      <c r="E126" s="168" t="s">
        <v>101</v>
      </c>
      <c r="F126" s="169"/>
      <c r="G126" s="169"/>
      <c r="H126" s="169"/>
      <c r="I126" s="169"/>
      <c r="J126" s="25"/>
      <c r="K126" s="46">
        <v>350</v>
      </c>
      <c r="L126" s="45"/>
      <c r="M126" s="46"/>
    </row>
    <row r="127" spans="1:14" s="24" customFormat="1" ht="12.75" customHeight="1" x14ac:dyDescent="0.2">
      <c r="A127" s="25"/>
      <c r="B127" s="25"/>
      <c r="C127" s="25">
        <v>3234</v>
      </c>
      <c r="D127" s="44" t="s">
        <v>94</v>
      </c>
      <c r="E127" s="163" t="s">
        <v>102</v>
      </c>
      <c r="F127" s="163"/>
      <c r="G127" s="163"/>
      <c r="H127" s="163"/>
      <c r="I127" s="163"/>
      <c r="J127" s="25"/>
      <c r="K127" s="52">
        <v>6000</v>
      </c>
      <c r="L127" s="52"/>
      <c r="M127" s="46"/>
    </row>
    <row r="128" spans="1:14" s="24" customFormat="1" ht="12.75" customHeight="1" x14ac:dyDescent="0.2">
      <c r="A128" s="25"/>
      <c r="B128" s="25"/>
      <c r="C128" s="47">
        <v>3237</v>
      </c>
      <c r="D128" s="44" t="s">
        <v>94</v>
      </c>
      <c r="E128" s="163" t="s">
        <v>57</v>
      </c>
      <c r="F128" s="163"/>
      <c r="G128" s="163"/>
      <c r="H128" s="163"/>
      <c r="I128" s="163"/>
      <c r="J128" s="25"/>
      <c r="K128" s="52">
        <v>9500</v>
      </c>
      <c r="L128" s="52"/>
      <c r="M128" s="46"/>
    </row>
    <row r="129" spans="1:13" s="62" customFormat="1" ht="12.75" customHeight="1" x14ac:dyDescent="0.2">
      <c r="A129" s="24"/>
      <c r="B129" s="24"/>
      <c r="C129" s="34">
        <v>3238</v>
      </c>
      <c r="D129" s="49" t="s">
        <v>94</v>
      </c>
      <c r="E129" s="161" t="s">
        <v>58</v>
      </c>
      <c r="F129" s="161"/>
      <c r="G129" s="161"/>
      <c r="H129" s="161"/>
      <c r="I129" s="161"/>
      <c r="J129" s="24"/>
      <c r="K129" s="52">
        <v>150</v>
      </c>
      <c r="L129" s="52"/>
      <c r="M129" s="91"/>
    </row>
    <row r="130" spans="1:13" s="24" customFormat="1" ht="12.75" customHeight="1" x14ac:dyDescent="0.2">
      <c r="A130" s="25"/>
      <c r="B130" s="25"/>
      <c r="C130" s="47">
        <v>3239</v>
      </c>
      <c r="D130" s="44" t="s">
        <v>94</v>
      </c>
      <c r="E130" s="163" t="s">
        <v>103</v>
      </c>
      <c r="F130" s="163"/>
      <c r="G130" s="163"/>
      <c r="H130" s="163"/>
      <c r="I130" s="163"/>
      <c r="J130" s="25"/>
      <c r="K130" s="46">
        <v>3200</v>
      </c>
      <c r="L130" s="52"/>
      <c r="M130" s="91"/>
    </row>
    <row r="131" spans="1:13" s="24" customFormat="1" ht="12.75" customHeight="1" x14ac:dyDescent="0.2">
      <c r="A131" s="25"/>
      <c r="B131" s="25"/>
      <c r="C131" s="47"/>
      <c r="D131" s="44"/>
      <c r="E131" s="26"/>
      <c r="F131" s="26"/>
      <c r="G131" s="26"/>
      <c r="H131" s="26"/>
      <c r="I131" s="26"/>
      <c r="J131" s="25"/>
      <c r="K131" s="52"/>
      <c r="L131" s="52"/>
    </row>
    <row r="132" spans="1:13" s="24" customFormat="1" ht="12.75" customHeight="1" x14ac:dyDescent="0.2">
      <c r="A132" s="25"/>
      <c r="B132" s="27">
        <v>329</v>
      </c>
      <c r="C132" s="47"/>
      <c r="D132" s="44"/>
      <c r="E132" s="162" t="s">
        <v>104</v>
      </c>
      <c r="F132" s="162"/>
      <c r="G132" s="162"/>
      <c r="H132" s="162"/>
      <c r="I132" s="162"/>
      <c r="J132" s="25"/>
      <c r="K132" s="45">
        <f>SUM(K133:K134)</f>
        <v>2180</v>
      </c>
      <c r="L132" s="45"/>
      <c r="M132" s="45"/>
    </row>
    <row r="133" spans="1:13" s="24" customFormat="1" ht="12.75" customHeight="1" x14ac:dyDescent="0.2">
      <c r="A133" s="25"/>
      <c r="B133" s="27"/>
      <c r="C133" s="47">
        <v>3292</v>
      </c>
      <c r="D133" s="44" t="s">
        <v>94</v>
      </c>
      <c r="E133" s="163" t="s">
        <v>105</v>
      </c>
      <c r="F133" s="161"/>
      <c r="G133" s="161"/>
      <c r="H133" s="161"/>
      <c r="I133" s="161"/>
      <c r="J133" s="25"/>
      <c r="K133" s="52">
        <v>1000</v>
      </c>
      <c r="L133" s="52"/>
      <c r="M133" s="52"/>
    </row>
    <row r="134" spans="1:13" s="24" customFormat="1" ht="12.75" customHeight="1" x14ac:dyDescent="0.2">
      <c r="A134" s="25"/>
      <c r="B134" s="25"/>
      <c r="C134" s="47">
        <v>3299</v>
      </c>
      <c r="D134" s="44" t="s">
        <v>94</v>
      </c>
      <c r="E134" s="163" t="s">
        <v>104</v>
      </c>
      <c r="F134" s="163"/>
      <c r="G134" s="163"/>
      <c r="H134" s="163"/>
      <c r="I134" s="163"/>
      <c r="J134" s="25"/>
      <c r="K134" s="46">
        <v>1180</v>
      </c>
      <c r="L134" s="52"/>
      <c r="M134" s="46"/>
    </row>
    <row r="135" spans="1:13" s="24" customFormat="1" ht="12.75" customHeight="1" x14ac:dyDescent="0.2">
      <c r="A135" s="25"/>
      <c r="B135" s="25"/>
      <c r="C135" s="25"/>
      <c r="D135" s="84"/>
      <c r="E135" s="163"/>
      <c r="F135" s="163"/>
      <c r="G135" s="163"/>
      <c r="H135" s="163"/>
      <c r="I135" s="163"/>
      <c r="J135" s="25"/>
      <c r="K135" s="52"/>
      <c r="L135" s="52"/>
      <c r="M135" s="52"/>
    </row>
    <row r="136" spans="1:13" s="24" customFormat="1" ht="12.75" customHeight="1" x14ac:dyDescent="0.2">
      <c r="A136" s="42">
        <v>34</v>
      </c>
      <c r="B136" s="43"/>
      <c r="C136" s="43"/>
      <c r="D136" s="85"/>
      <c r="E136" s="171" t="s">
        <v>106</v>
      </c>
      <c r="F136" s="171"/>
      <c r="G136" s="171"/>
      <c r="H136" s="171"/>
      <c r="I136" s="171"/>
      <c r="J136" s="43"/>
      <c r="K136" s="48">
        <f>K138</f>
        <v>450</v>
      </c>
      <c r="L136" s="48">
        <v>500</v>
      </c>
      <c r="M136" s="48">
        <v>550</v>
      </c>
    </row>
    <row r="137" spans="1:13" s="24" customFormat="1" ht="12.75" customHeight="1" x14ac:dyDescent="0.2">
      <c r="A137" s="27"/>
      <c r="B137" s="25"/>
      <c r="C137" s="25"/>
      <c r="D137" s="84"/>
      <c r="E137" s="163"/>
      <c r="F137" s="163"/>
      <c r="G137" s="163"/>
      <c r="H137" s="163"/>
      <c r="I137" s="163"/>
      <c r="J137" s="25"/>
      <c r="K137" s="52"/>
      <c r="L137" s="52"/>
      <c r="M137" s="52"/>
    </row>
    <row r="138" spans="1:13" s="24" customFormat="1" ht="12.75" customHeight="1" x14ac:dyDescent="0.2">
      <c r="A138" s="25"/>
      <c r="B138" s="27">
        <v>343</v>
      </c>
      <c r="C138" s="26"/>
      <c r="D138" s="44"/>
      <c r="E138" s="162" t="s">
        <v>107</v>
      </c>
      <c r="F138" s="162"/>
      <c r="G138" s="162"/>
      <c r="H138" s="162"/>
      <c r="I138" s="162"/>
      <c r="J138" s="25"/>
      <c r="K138" s="45">
        <f>K139</f>
        <v>450</v>
      </c>
      <c r="L138" s="45"/>
      <c r="M138" s="45"/>
    </row>
    <row r="139" spans="1:13" s="24" customFormat="1" ht="12.75" customHeight="1" x14ac:dyDescent="0.2">
      <c r="A139" s="25"/>
      <c r="B139" s="25"/>
      <c r="C139" s="47">
        <v>3431</v>
      </c>
      <c r="D139" s="44" t="s">
        <v>94</v>
      </c>
      <c r="E139" s="163" t="s">
        <v>64</v>
      </c>
      <c r="F139" s="163"/>
      <c r="G139" s="163"/>
      <c r="H139" s="163"/>
      <c r="I139" s="163"/>
      <c r="J139" s="25"/>
      <c r="K139" s="52">
        <v>450</v>
      </c>
      <c r="L139" s="52"/>
      <c r="M139" s="52"/>
    </row>
    <row r="140" spans="1:13" s="24" customFormat="1" ht="12.75" customHeight="1" x14ac:dyDescent="0.2">
      <c r="A140" s="25"/>
      <c r="B140" s="25"/>
      <c r="C140" s="25"/>
      <c r="D140" s="44"/>
      <c r="E140" s="163"/>
      <c r="F140" s="163"/>
      <c r="G140" s="163"/>
      <c r="H140" s="163"/>
      <c r="I140" s="163"/>
      <c r="J140" s="25"/>
      <c r="K140" s="52"/>
      <c r="L140" s="52"/>
      <c r="M140" s="52"/>
    </row>
    <row r="141" spans="1:13" s="24" customFormat="1" ht="12.75" customHeight="1" x14ac:dyDescent="0.2">
      <c r="C141" s="32"/>
      <c r="D141" s="89"/>
      <c r="E141" s="32"/>
      <c r="F141" s="32"/>
      <c r="G141" s="32"/>
      <c r="H141" s="32"/>
      <c r="I141" s="32"/>
      <c r="K141" s="46"/>
      <c r="L141" s="46"/>
      <c r="M141" s="46"/>
    </row>
    <row r="142" spans="1:13" s="24" customFormat="1" ht="12.75" customHeight="1" x14ac:dyDescent="0.2">
      <c r="A142" s="191" t="s">
        <v>108</v>
      </c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</row>
    <row r="143" spans="1:13" s="24" customFormat="1" ht="12.75" customHeight="1" x14ac:dyDescent="0.2">
      <c r="B143" s="78"/>
      <c r="C143" s="78"/>
      <c r="D143" s="89"/>
      <c r="E143" s="78"/>
      <c r="F143" s="78"/>
      <c r="G143" s="78"/>
      <c r="H143" s="78"/>
      <c r="I143" s="78"/>
      <c r="J143" s="78"/>
      <c r="K143" s="34"/>
      <c r="L143" s="34"/>
      <c r="M143" s="34"/>
    </row>
    <row r="144" spans="1:13" s="24" customFormat="1" ht="12.75" customHeight="1" x14ac:dyDescent="0.2">
      <c r="A144" s="190" t="s">
        <v>126</v>
      </c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</row>
    <row r="145" spans="1:13" s="24" customFormat="1" ht="12.75" customHeight="1" x14ac:dyDescent="0.2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</row>
    <row r="146" spans="1:13" s="24" customFormat="1" ht="12.75" customHeight="1" x14ac:dyDescent="0.2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34"/>
      <c r="L146" s="34"/>
      <c r="M146" s="34"/>
    </row>
    <row r="147" spans="1:13" s="24" customFormat="1" ht="12.75" customHeight="1" x14ac:dyDescent="0.2">
      <c r="A147" s="155" t="s">
        <v>1</v>
      </c>
      <c r="B147" s="145"/>
      <c r="C147" s="145"/>
      <c r="D147" s="145"/>
      <c r="E147" s="145"/>
      <c r="F147" s="62"/>
      <c r="G147" s="62"/>
      <c r="H147" s="62"/>
      <c r="I147" s="62"/>
      <c r="J147" s="62"/>
      <c r="K147" s="34"/>
      <c r="L147" s="34"/>
      <c r="M147" s="34"/>
    </row>
    <row r="148" spans="1:13" s="24" customFormat="1" ht="12.75" customHeight="1" x14ac:dyDescent="0.2">
      <c r="A148" s="155" t="s">
        <v>2</v>
      </c>
      <c r="B148" s="145"/>
      <c r="C148" s="145"/>
      <c r="D148" s="145"/>
      <c r="E148" s="145"/>
      <c r="F148" s="62"/>
      <c r="G148" s="62"/>
      <c r="H148" s="62"/>
      <c r="I148" s="62"/>
      <c r="J148" s="62"/>
      <c r="K148" s="34"/>
      <c r="L148" s="34"/>
      <c r="M148" s="34"/>
    </row>
    <row r="149" spans="1:13" s="24" customFormat="1" ht="12.75" customHeight="1" x14ac:dyDescent="0.2">
      <c r="A149" s="155" t="s">
        <v>130</v>
      </c>
      <c r="B149" s="145"/>
      <c r="C149" s="145"/>
      <c r="D149" s="145"/>
      <c r="E149" s="145"/>
      <c r="F149" s="62"/>
      <c r="G149" s="62"/>
      <c r="H149" s="62"/>
      <c r="I149"/>
      <c r="J149" s="62"/>
      <c r="K149" s="34"/>
      <c r="L149" s="34"/>
      <c r="M149" s="34"/>
    </row>
    <row r="150" spans="1:13" s="24" customFormat="1" ht="12.75" customHeight="1" x14ac:dyDescent="0.2">
      <c r="A150" s="62"/>
      <c r="B150" s="62"/>
      <c r="C150" s="62"/>
      <c r="D150" s="62"/>
      <c r="E150" s="62"/>
      <c r="F150" s="62"/>
      <c r="G150" s="62"/>
      <c r="H150" s="62"/>
      <c r="I150"/>
      <c r="J150" s="62"/>
      <c r="K150" s="34"/>
      <c r="L150" s="34"/>
      <c r="M150" s="34"/>
    </row>
    <row r="151" spans="1:13" s="24" customFormat="1" ht="12.75" customHeight="1" x14ac:dyDescent="0.2">
      <c r="A151" s="62"/>
      <c r="B151" s="62"/>
      <c r="C151" s="62"/>
      <c r="D151" s="62"/>
      <c r="E151" s="62"/>
      <c r="F151" s="62"/>
      <c r="G151" s="62"/>
      <c r="H151" s="62"/>
      <c r="I151"/>
      <c r="J151" s="62"/>
      <c r="K151" s="34" t="s">
        <v>129</v>
      </c>
      <c r="L151" s="34"/>
      <c r="M151" s="34"/>
    </row>
    <row r="152" spans="1:13" s="24" customFormat="1" ht="12.75" customHeight="1" x14ac:dyDescent="0.2">
      <c r="A152" s="62"/>
      <c r="B152" s="62"/>
      <c r="C152" s="62"/>
      <c r="D152" s="62"/>
      <c r="E152" s="62"/>
      <c r="F152" s="62"/>
      <c r="G152" s="62"/>
      <c r="H152" s="62"/>
      <c r="I152"/>
      <c r="J152" s="62"/>
      <c r="K152" s="34" t="s">
        <v>109</v>
      </c>
      <c r="L152" s="34"/>
      <c r="M152" s="34"/>
    </row>
    <row r="153" spans="1:13" s="24" customFormat="1" ht="12.75" customHeight="1" x14ac:dyDescent="0.2">
      <c r="A153" s="62"/>
      <c r="B153" s="62"/>
      <c r="C153" s="62"/>
      <c r="D153" s="62"/>
      <c r="E153" s="62"/>
      <c r="F153" s="62"/>
      <c r="G153" s="62"/>
      <c r="H153" s="62"/>
      <c r="I153"/>
      <c r="J153" s="62"/>
      <c r="K153" s="34"/>
      <c r="L153" s="34"/>
      <c r="M153" s="34"/>
    </row>
    <row r="154" spans="1:13" s="24" customFormat="1" ht="12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34"/>
      <c r="L154" s="34"/>
      <c r="M154" s="34"/>
    </row>
    <row r="155" spans="1:13" s="24" customFormat="1" ht="12.75" customHeight="1" x14ac:dyDescent="0.2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</row>
    <row r="156" spans="1:13" s="24" customFormat="1" ht="12.75" customHeight="1" x14ac:dyDescent="0.2"/>
    <row r="157" spans="1:13" s="24" customFormat="1" ht="12.75" customHeight="1" x14ac:dyDescent="0.2"/>
    <row r="158" spans="1:13" s="24" customFormat="1" ht="12.75" customHeight="1" x14ac:dyDescent="0.2"/>
    <row r="159" spans="1:13" s="24" customFormat="1" ht="12.75" customHeight="1" x14ac:dyDescent="0.2"/>
    <row r="160" spans="1:13" ht="12.75" customHeight="1" x14ac:dyDescent="0.2">
      <c r="A160" s="10"/>
    </row>
  </sheetData>
  <mergeCells count="139">
    <mergeCell ref="A155:M155"/>
    <mergeCell ref="A144:M144"/>
    <mergeCell ref="A142:M142"/>
    <mergeCell ref="E108:I108"/>
    <mergeCell ref="E122:I122"/>
    <mergeCell ref="E32:I32"/>
    <mergeCell ref="E65:I65"/>
    <mergeCell ref="E64:I64"/>
    <mergeCell ref="E66:J66"/>
    <mergeCell ref="E61:J61"/>
    <mergeCell ref="A146:J146"/>
    <mergeCell ref="C89:I89"/>
    <mergeCell ref="E114:I114"/>
    <mergeCell ref="E94:I94"/>
    <mergeCell ref="F95:I95"/>
    <mergeCell ref="E116:I116"/>
    <mergeCell ref="E109:I109"/>
    <mergeCell ref="E101:I101"/>
    <mergeCell ref="A81:M81"/>
    <mergeCell ref="A83:M83"/>
    <mergeCell ref="E100:I100"/>
    <mergeCell ref="B91:I91"/>
    <mergeCell ref="E93:I93"/>
    <mergeCell ref="A85:L85"/>
    <mergeCell ref="E54:J54"/>
    <mergeCell ref="E62:I62"/>
    <mergeCell ref="E63:J63"/>
    <mergeCell ref="E35:J35"/>
    <mergeCell ref="E47:J47"/>
    <mergeCell ref="E57:J57"/>
    <mergeCell ref="E56:I56"/>
    <mergeCell ref="E42:J42"/>
    <mergeCell ref="E121:I121"/>
    <mergeCell ref="E111:I111"/>
    <mergeCell ref="E113:I113"/>
    <mergeCell ref="E106:I106"/>
    <mergeCell ref="E97:I97"/>
    <mergeCell ref="E53:I53"/>
    <mergeCell ref="E43:I43"/>
    <mergeCell ref="E46:I46"/>
    <mergeCell ref="E48:J48"/>
    <mergeCell ref="E78:I78"/>
    <mergeCell ref="D79:H79"/>
    <mergeCell ref="E76:I76"/>
    <mergeCell ref="E77:I77"/>
    <mergeCell ref="A70:J70"/>
    <mergeCell ref="D71:H71"/>
    <mergeCell ref="D72:H72"/>
    <mergeCell ref="E24:J24"/>
    <mergeCell ref="E13:I13"/>
    <mergeCell ref="E14:I14"/>
    <mergeCell ref="E19:I19"/>
    <mergeCell ref="E16:I16"/>
    <mergeCell ref="E23:I23"/>
    <mergeCell ref="E52:J52"/>
    <mergeCell ref="A1:J1"/>
    <mergeCell ref="E29:J29"/>
    <mergeCell ref="E34:J34"/>
    <mergeCell ref="E18:I18"/>
    <mergeCell ref="E30:I30"/>
    <mergeCell ref="E28:I28"/>
    <mergeCell ref="E5:I5"/>
    <mergeCell ref="E21:I21"/>
    <mergeCell ref="A3:C3"/>
    <mergeCell ref="D22:I22"/>
    <mergeCell ref="E11:I11"/>
    <mergeCell ref="E140:I140"/>
    <mergeCell ref="E134:I134"/>
    <mergeCell ref="E139:I139"/>
    <mergeCell ref="E104:I104"/>
    <mergeCell ref="E99:I99"/>
    <mergeCell ref="E2:I2"/>
    <mergeCell ref="E4:I4"/>
    <mergeCell ref="E8:I8"/>
    <mergeCell ref="E7:I7"/>
    <mergeCell ref="A86:L86"/>
    <mergeCell ref="E3:I3"/>
    <mergeCell ref="B93:C93"/>
    <mergeCell ref="E9:I9"/>
    <mergeCell ref="E39:J39"/>
    <mergeCell ref="E37:J37"/>
    <mergeCell ref="E17:I17"/>
    <mergeCell ref="E20:I20"/>
    <mergeCell ref="E33:I33"/>
    <mergeCell ref="E26:J26"/>
    <mergeCell ref="E6:I6"/>
    <mergeCell ref="E10:I10"/>
    <mergeCell ref="E50:I50"/>
    <mergeCell ref="E12:I12"/>
    <mergeCell ref="E27:I27"/>
    <mergeCell ref="E138:I138"/>
    <mergeCell ref="E136:I136"/>
    <mergeCell ref="E135:I135"/>
    <mergeCell ref="E137:I137"/>
    <mergeCell ref="E125:I125"/>
    <mergeCell ref="E130:I130"/>
    <mergeCell ref="E133:I133"/>
    <mergeCell ref="E110:I110"/>
    <mergeCell ref="E105:I105"/>
    <mergeCell ref="E123:I123"/>
    <mergeCell ref="E129:I129"/>
    <mergeCell ref="E128:I128"/>
    <mergeCell ref="E87:I87"/>
    <mergeCell ref="E107:I107"/>
    <mergeCell ref="E115:I115"/>
    <mergeCell ref="E102:I102"/>
    <mergeCell ref="B96:C96"/>
    <mergeCell ref="F96:I96"/>
    <mergeCell ref="B95:C95"/>
    <mergeCell ref="E132:I132"/>
    <mergeCell ref="E126:I126"/>
    <mergeCell ref="E124:I124"/>
    <mergeCell ref="E127:I127"/>
    <mergeCell ref="E103:I103"/>
    <mergeCell ref="E112:I112"/>
    <mergeCell ref="A147:E147"/>
    <mergeCell ref="A148:E148"/>
    <mergeCell ref="A149:E149"/>
    <mergeCell ref="D73:H73"/>
    <mergeCell ref="D74:H74"/>
    <mergeCell ref="D75:H75"/>
    <mergeCell ref="E25:I25"/>
    <mergeCell ref="E31:J31"/>
    <mergeCell ref="E40:I40"/>
    <mergeCell ref="E41:J41"/>
    <mergeCell ref="E36:I36"/>
    <mergeCell ref="E38:I38"/>
    <mergeCell ref="E59:J59"/>
    <mergeCell ref="E44:J44"/>
    <mergeCell ref="E55:J55"/>
    <mergeCell ref="E60:I60"/>
    <mergeCell ref="E45:J45"/>
    <mergeCell ref="E51:I51"/>
    <mergeCell ref="E49:J49"/>
    <mergeCell ref="B94:C94"/>
    <mergeCell ref="E119:I119"/>
    <mergeCell ref="E118:I118"/>
    <mergeCell ref="E117:I117"/>
    <mergeCell ref="E120:I120"/>
  </mergeCells>
  <phoneticPr fontId="0" type="noConversion"/>
  <pageMargins left="0.15748031496062992" right="0.15748031496062992" top="0.11811023622047245" bottom="0.19685039370078741" header="0.51181102362204722" footer="0.51181102362204722"/>
  <pageSetup paperSize="9" scale="96" firstPageNumber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workbookViewId="0">
      <selection activeCell="T15" sqref="T15"/>
    </sheetView>
  </sheetViews>
  <sheetFormatPr defaultRowHeight="12.75" x14ac:dyDescent="0.2"/>
  <cols>
    <col min="11" max="12" width="10.85546875" customWidth="1"/>
    <col min="13" max="13" width="11.140625" customWidth="1"/>
  </cols>
  <sheetData>
    <row r="1" spans="1:13" ht="28.5" customHeight="1" x14ac:dyDescent="0.2">
      <c r="A1" s="197" t="s">
        <v>127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  <c r="L1" s="199"/>
      <c r="M1" s="199"/>
    </row>
    <row r="2" spans="1:13" ht="12.75" customHeight="1" x14ac:dyDescent="0.2">
      <c r="A2" s="5"/>
      <c r="B2" s="5"/>
      <c r="C2" s="5"/>
      <c r="D2" s="5"/>
      <c r="E2" s="172"/>
      <c r="F2" s="172"/>
      <c r="G2" s="172"/>
      <c r="H2" s="172"/>
      <c r="I2" s="172"/>
      <c r="J2" s="5"/>
      <c r="K2" s="5"/>
      <c r="L2" s="5"/>
      <c r="M2" s="73"/>
    </row>
    <row r="3" spans="1:13" ht="18.75" customHeight="1" x14ac:dyDescent="0.2">
      <c r="A3" s="200" t="s">
        <v>111</v>
      </c>
      <c r="B3" s="200"/>
      <c r="C3" s="200"/>
      <c r="D3" s="201"/>
      <c r="E3" s="201"/>
      <c r="F3" s="201"/>
      <c r="G3" s="201"/>
      <c r="H3" s="201"/>
      <c r="I3" s="201"/>
      <c r="J3" s="61"/>
      <c r="K3" s="74" t="s">
        <v>7</v>
      </c>
      <c r="L3" s="74" t="s">
        <v>8</v>
      </c>
      <c r="M3" s="74" t="s">
        <v>9</v>
      </c>
    </row>
    <row r="4" spans="1:13" ht="12.75" customHeight="1" x14ac:dyDescent="0.2">
      <c r="A4" s="4"/>
      <c r="B4" s="4"/>
      <c r="C4" s="4"/>
      <c r="D4" s="4"/>
      <c r="E4" s="173"/>
      <c r="F4" s="173"/>
      <c r="G4" s="173"/>
      <c r="H4" s="173"/>
      <c r="I4" s="173"/>
      <c r="J4" s="4"/>
      <c r="K4" s="127">
        <v>2</v>
      </c>
      <c r="L4" s="127">
        <v>3</v>
      </c>
      <c r="M4" s="127">
        <v>4</v>
      </c>
    </row>
    <row r="5" spans="1:13" s="1" customFormat="1" ht="12.75" customHeight="1" x14ac:dyDescent="0.2">
      <c r="A5" s="19"/>
      <c r="B5" s="20"/>
      <c r="C5" s="20"/>
      <c r="D5" s="20"/>
      <c r="E5" s="186" t="s">
        <v>112</v>
      </c>
      <c r="F5" s="186"/>
      <c r="G5" s="186"/>
      <c r="H5" s="186"/>
      <c r="I5" s="186"/>
      <c r="J5" s="21"/>
      <c r="K5" s="58">
        <f>K7+K8</f>
        <v>166370</v>
      </c>
      <c r="L5" s="58">
        <f>L7+L8</f>
        <v>175500</v>
      </c>
      <c r="M5" s="58">
        <f>M7+M8</f>
        <v>187000</v>
      </c>
    </row>
    <row r="6" spans="1:13" s="24" customFormat="1" ht="12.75" customHeight="1" x14ac:dyDescent="0.2">
      <c r="A6" s="25"/>
      <c r="B6" s="25"/>
      <c r="C6" s="25"/>
      <c r="D6" s="25"/>
      <c r="E6" s="163"/>
      <c r="F6" s="163"/>
      <c r="G6" s="163"/>
      <c r="H6" s="163"/>
      <c r="I6" s="163"/>
      <c r="J6" s="25"/>
      <c r="K6" s="52"/>
      <c r="L6" s="52"/>
      <c r="M6" s="52"/>
    </row>
    <row r="7" spans="1:13" s="35" customFormat="1" ht="12.75" customHeight="1" x14ac:dyDescent="0.2">
      <c r="A7" s="25"/>
      <c r="B7" s="25"/>
      <c r="C7" s="25"/>
      <c r="D7" s="84">
        <v>11</v>
      </c>
      <c r="E7" s="163" t="s">
        <v>113</v>
      </c>
      <c r="F7" s="163"/>
      <c r="G7" s="163"/>
      <c r="H7" s="163"/>
      <c r="I7" s="163"/>
      <c r="J7" s="25"/>
      <c r="K7" s="52">
        <f>'Opći i posebni dio'!K16+'Opći i posebni dio'!K7</f>
        <v>106179.24</v>
      </c>
      <c r="L7" s="52">
        <f>'Opći i posebni dio'!L16+'Opći i posebni dio'!L7</f>
        <v>114142.61</v>
      </c>
      <c r="M7" s="52">
        <f>'Opći i posebni dio'!M16+'Opći i posebni dio'!M7</f>
        <v>119451.52</v>
      </c>
    </row>
    <row r="8" spans="1:13" s="24" customFormat="1" ht="12.75" customHeight="1" x14ac:dyDescent="0.2">
      <c r="A8" s="25"/>
      <c r="B8" s="25"/>
      <c r="C8" s="26"/>
      <c r="D8" s="84">
        <v>43</v>
      </c>
      <c r="E8" s="163" t="s">
        <v>114</v>
      </c>
      <c r="F8" s="163"/>
      <c r="G8" s="163"/>
      <c r="H8" s="163"/>
      <c r="I8" s="163"/>
      <c r="J8" s="25"/>
      <c r="K8" s="52">
        <f>'Opći i posebni dio'!K11</f>
        <v>60190.76</v>
      </c>
      <c r="L8" s="52">
        <f>'Opći i posebni dio'!L11</f>
        <v>61357.39</v>
      </c>
      <c r="M8" s="52">
        <f>'Opći i posebni dio'!M11</f>
        <v>67548.479999999996</v>
      </c>
    </row>
    <row r="9" spans="1:13" s="24" customFormat="1" ht="12.75" customHeight="1" x14ac:dyDescent="0.2">
      <c r="A9" s="25"/>
      <c r="B9" s="25"/>
      <c r="C9" s="26"/>
      <c r="D9" s="25"/>
      <c r="E9" s="163"/>
      <c r="F9" s="163"/>
      <c r="G9" s="163"/>
      <c r="H9" s="163"/>
      <c r="I9" s="163"/>
      <c r="J9" s="25"/>
      <c r="K9" s="52"/>
      <c r="L9" s="52"/>
      <c r="M9" s="52"/>
    </row>
    <row r="10" spans="1:13" s="1" customFormat="1" ht="12.75" customHeight="1" x14ac:dyDescent="0.2">
      <c r="A10" s="28"/>
      <c r="B10" s="28"/>
      <c r="C10" s="28"/>
      <c r="D10" s="28"/>
      <c r="E10" s="182" t="s">
        <v>115</v>
      </c>
      <c r="F10" s="182"/>
      <c r="G10" s="182"/>
      <c r="H10" s="182"/>
      <c r="I10" s="182"/>
      <c r="J10" s="182"/>
      <c r="K10" s="50">
        <f>SUM(K12:K13)</f>
        <v>160370</v>
      </c>
      <c r="L10" s="50">
        <f>SUM(L12:L13)</f>
        <v>175500</v>
      </c>
      <c r="M10" s="50">
        <f>SUM(M12:M13)</f>
        <v>187000</v>
      </c>
    </row>
    <row r="11" spans="1:13" ht="12.75" customHeight="1" x14ac:dyDescent="0.2">
      <c r="A11" s="3"/>
      <c r="B11" s="1"/>
      <c r="C11" s="1"/>
      <c r="D11" s="1"/>
      <c r="E11" s="159"/>
      <c r="F11" s="159"/>
      <c r="G11" s="159"/>
      <c r="H11" s="159"/>
      <c r="I11" s="159"/>
      <c r="J11" s="1"/>
      <c r="K11" s="7"/>
      <c r="L11" s="7"/>
      <c r="M11" s="7"/>
    </row>
    <row r="12" spans="1:13" s="24" customFormat="1" ht="12.75" customHeight="1" x14ac:dyDescent="0.2">
      <c r="C12" s="32"/>
      <c r="D12" s="78">
        <v>11</v>
      </c>
      <c r="E12" s="161" t="s">
        <v>113</v>
      </c>
      <c r="F12" s="161"/>
      <c r="G12" s="161"/>
      <c r="H12" s="161"/>
      <c r="I12" s="161"/>
      <c r="J12" s="161"/>
      <c r="K12" s="91">
        <f>'Opći i posebni dio'!K97</f>
        <v>102340</v>
      </c>
      <c r="L12" s="91">
        <f>'Opći i posebni dio'!L97</f>
        <v>114142.61</v>
      </c>
      <c r="M12" s="91">
        <f>'Opći i posebni dio'!M97</f>
        <v>119451.52</v>
      </c>
    </row>
    <row r="13" spans="1:13" s="24" customFormat="1" ht="12.75" customHeight="1" x14ac:dyDescent="0.2">
      <c r="C13" s="32"/>
      <c r="D13" s="78">
        <v>43</v>
      </c>
      <c r="E13" s="161" t="s">
        <v>114</v>
      </c>
      <c r="F13" s="161"/>
      <c r="G13" s="161"/>
      <c r="H13" s="161"/>
      <c r="I13" s="161"/>
      <c r="J13" s="161"/>
      <c r="K13" s="46">
        <f>'Opći i posebni dio'!K98</f>
        <v>58030</v>
      </c>
      <c r="L13" s="46">
        <f>'Opći i posebni dio'!L98</f>
        <v>61357.39</v>
      </c>
      <c r="M13" s="46">
        <f>'Opći i posebni dio'!M98</f>
        <v>67548.479999999996</v>
      </c>
    </row>
    <row r="14" spans="1:13" s="24" customFormat="1" ht="12.75" customHeight="1" x14ac:dyDescent="0.2">
      <c r="B14" s="33"/>
      <c r="C14" s="32"/>
      <c r="E14" s="160"/>
      <c r="F14" s="160"/>
      <c r="G14" s="160"/>
      <c r="H14" s="160"/>
      <c r="I14" s="160"/>
      <c r="J14" s="160"/>
      <c r="K14" s="51"/>
      <c r="L14" s="51"/>
      <c r="M14" s="51"/>
    </row>
    <row r="15" spans="1:13" s="1" customFormat="1" ht="12.75" customHeight="1" x14ac:dyDescent="0.2">
      <c r="A15" s="28"/>
      <c r="B15" s="28"/>
      <c r="C15" s="28"/>
      <c r="D15" s="28"/>
      <c r="E15" s="182" t="s">
        <v>116</v>
      </c>
      <c r="F15" s="182"/>
      <c r="G15" s="182"/>
      <c r="H15" s="182"/>
      <c r="I15" s="182"/>
      <c r="J15" s="182"/>
      <c r="K15" s="50">
        <f>SUM(K17:K18)</f>
        <v>-6000</v>
      </c>
      <c r="L15" s="50">
        <f>SUM(L18:L19)</f>
        <v>0</v>
      </c>
      <c r="M15" s="50">
        <f>SUM(M18:M19)</f>
        <v>0</v>
      </c>
    </row>
    <row r="16" spans="1:13" s="24" customFormat="1" ht="12.75" customHeight="1" x14ac:dyDescent="0.2">
      <c r="B16" s="33"/>
      <c r="C16" s="32"/>
      <c r="E16" s="63"/>
      <c r="F16" s="63"/>
      <c r="G16" s="63"/>
      <c r="H16" s="63"/>
      <c r="I16" s="63"/>
      <c r="J16" s="63"/>
      <c r="K16" s="51"/>
      <c r="L16" s="51"/>
      <c r="M16" s="51"/>
    </row>
    <row r="17" spans="1:13" s="24" customFormat="1" ht="12.75" customHeight="1" x14ac:dyDescent="0.2">
      <c r="B17" s="33"/>
      <c r="C17" s="32"/>
      <c r="D17" s="78">
        <v>11</v>
      </c>
      <c r="E17" s="161" t="s">
        <v>117</v>
      </c>
      <c r="F17" s="161"/>
      <c r="G17" s="161"/>
      <c r="H17" s="161"/>
      <c r="I17" s="161"/>
      <c r="J17" s="161"/>
      <c r="K17" s="46">
        <f>'Opći i posebni dio'!K77</f>
        <v>-3839.24</v>
      </c>
      <c r="L17" s="46">
        <v>0</v>
      </c>
      <c r="M17" s="46">
        <v>0</v>
      </c>
    </row>
    <row r="18" spans="1:13" s="24" customFormat="1" ht="12.75" customHeight="1" x14ac:dyDescent="0.2">
      <c r="B18" s="33"/>
      <c r="C18" s="32"/>
      <c r="D18" s="78">
        <v>43</v>
      </c>
      <c r="E18" s="161" t="s">
        <v>114</v>
      </c>
      <c r="F18" s="161"/>
      <c r="G18" s="161"/>
      <c r="H18" s="161"/>
      <c r="I18" s="161"/>
      <c r="J18" s="161"/>
      <c r="K18" s="46">
        <f>'Opći i posebni dio'!K78</f>
        <v>-2160.7600000000002</v>
      </c>
      <c r="L18" s="46">
        <f>'Opći i posebni dio'!L76</f>
        <v>0</v>
      </c>
      <c r="M18" s="46">
        <f>'Opći i posebni dio'!M76</f>
        <v>0</v>
      </c>
    </row>
    <row r="19" spans="1:13" s="24" customFormat="1" ht="12.75" customHeight="1" x14ac:dyDescent="0.2">
      <c r="C19" s="32"/>
      <c r="D19" s="34"/>
      <c r="E19" s="161"/>
      <c r="F19" s="161"/>
      <c r="G19" s="161"/>
      <c r="H19" s="161"/>
      <c r="I19" s="161"/>
      <c r="J19" s="161"/>
      <c r="K19" s="46"/>
      <c r="L19" s="46"/>
      <c r="M19" s="46"/>
    </row>
    <row r="20" spans="1:13" s="24" customFormat="1" ht="28.5" customHeight="1" x14ac:dyDescent="0.2">
      <c r="A20" s="197" t="s">
        <v>110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  <c r="L20" s="199"/>
      <c r="M20" s="199"/>
    </row>
    <row r="21" spans="1:13" s="24" customFormat="1" ht="12.75" customHeight="1" x14ac:dyDescent="0.2">
      <c r="C21" s="32"/>
      <c r="D21" s="34"/>
      <c r="E21" s="161"/>
      <c r="F21" s="161"/>
      <c r="G21" s="161"/>
      <c r="H21" s="161"/>
      <c r="I21" s="161"/>
      <c r="J21" s="161"/>
      <c r="K21" s="46"/>
      <c r="L21" s="46"/>
      <c r="M21" s="46"/>
    </row>
    <row r="22" spans="1:13" s="24" customFormat="1" ht="15.75" customHeight="1" x14ac:dyDescent="0.2">
      <c r="A22" s="200" t="s">
        <v>118</v>
      </c>
      <c r="B22" s="200"/>
      <c r="C22" s="200"/>
      <c r="D22" s="201"/>
      <c r="E22" s="201"/>
      <c r="F22" s="201"/>
      <c r="G22" s="201"/>
      <c r="H22" s="201"/>
      <c r="I22" s="201"/>
      <c r="J22" s="61"/>
      <c r="K22" s="74" t="s">
        <v>7</v>
      </c>
      <c r="L22" s="74" t="s">
        <v>8</v>
      </c>
      <c r="M22" s="74" t="s">
        <v>9</v>
      </c>
    </row>
    <row r="23" spans="1:13" s="24" customFormat="1" ht="12.75" customHeight="1" x14ac:dyDescent="0.2">
      <c r="A23" s="4"/>
      <c r="B23" s="4"/>
      <c r="C23" s="4"/>
      <c r="D23" s="4"/>
      <c r="E23" s="173"/>
      <c r="F23" s="173"/>
      <c r="G23" s="173"/>
      <c r="H23" s="173"/>
      <c r="I23" s="173"/>
      <c r="J23" s="4"/>
      <c r="K23" s="127">
        <v>2</v>
      </c>
      <c r="L23" s="127">
        <v>3</v>
      </c>
      <c r="M23" s="127">
        <v>4</v>
      </c>
    </row>
    <row r="24" spans="1:13" s="24" customFormat="1" ht="12.75" customHeight="1" x14ac:dyDescent="0.2">
      <c r="A24" s="19"/>
      <c r="B24" s="20"/>
      <c r="C24" s="20"/>
      <c r="D24" s="20"/>
      <c r="E24" s="186" t="s">
        <v>119</v>
      </c>
      <c r="F24" s="186"/>
      <c r="G24" s="186"/>
      <c r="H24" s="186"/>
      <c r="I24" s="186"/>
      <c r="J24" s="21"/>
      <c r="K24" s="58">
        <f>K26+K27</f>
        <v>160370</v>
      </c>
      <c r="L24" s="58">
        <f>SUM(L26:L27)</f>
        <v>175500</v>
      </c>
      <c r="M24" s="58">
        <f>SUM(M26:M27)</f>
        <v>187000</v>
      </c>
    </row>
    <row r="25" spans="1:13" s="24" customFormat="1" ht="12.75" customHeight="1" x14ac:dyDescent="0.2">
      <c r="A25" s="25"/>
      <c r="B25" s="25"/>
      <c r="C25" s="25"/>
      <c r="D25" s="25"/>
      <c r="E25" s="163"/>
      <c r="F25" s="163"/>
      <c r="G25" s="163"/>
      <c r="H25" s="163"/>
      <c r="I25" s="163"/>
      <c r="J25" s="25"/>
      <c r="K25" s="52"/>
      <c r="L25" s="52"/>
      <c r="M25" s="52"/>
    </row>
    <row r="26" spans="1:13" s="24" customFormat="1" ht="12.75" customHeight="1" x14ac:dyDescent="0.2">
      <c r="A26" s="25"/>
      <c r="B26" s="25"/>
      <c r="C26" s="25"/>
      <c r="D26" s="44" t="s">
        <v>120</v>
      </c>
      <c r="E26" s="163" t="s">
        <v>121</v>
      </c>
      <c r="F26" s="163"/>
      <c r="G26" s="163"/>
      <c r="H26" s="163"/>
      <c r="I26" s="163"/>
      <c r="J26" s="25"/>
      <c r="K26" s="52">
        <v>138370</v>
      </c>
      <c r="L26" s="52">
        <v>148500</v>
      </c>
      <c r="M26" s="52">
        <v>155000</v>
      </c>
    </row>
    <row r="27" spans="1:13" s="24" customFormat="1" ht="12.75" customHeight="1" x14ac:dyDescent="0.2">
      <c r="A27" s="25"/>
      <c r="B27" s="25"/>
      <c r="C27" s="25"/>
      <c r="D27" s="44" t="s">
        <v>122</v>
      </c>
      <c r="E27" s="163" t="s">
        <v>123</v>
      </c>
      <c r="F27" s="163"/>
      <c r="G27" s="163"/>
      <c r="H27" s="163"/>
      <c r="I27" s="163"/>
      <c r="J27" s="25"/>
      <c r="K27" s="52">
        <v>22000</v>
      </c>
      <c r="L27" s="52">
        <v>27000</v>
      </c>
      <c r="M27" s="52">
        <v>32000</v>
      </c>
    </row>
  </sheetData>
  <mergeCells count="26">
    <mergeCell ref="E7:I7"/>
    <mergeCell ref="E8:I8"/>
    <mergeCell ref="E9:I9"/>
    <mergeCell ref="A1:M1"/>
    <mergeCell ref="E2:I2"/>
    <mergeCell ref="A3:I3"/>
    <mergeCell ref="E4:I4"/>
    <mergeCell ref="E5:I5"/>
    <mergeCell ref="E6:I6"/>
    <mergeCell ref="A20:M20"/>
    <mergeCell ref="E21:J21"/>
    <mergeCell ref="A22:I22"/>
    <mergeCell ref="E10:J10"/>
    <mergeCell ref="E11:I11"/>
    <mergeCell ref="E12:J12"/>
    <mergeCell ref="E13:J13"/>
    <mergeCell ref="E15:J15"/>
    <mergeCell ref="E18:J18"/>
    <mergeCell ref="E17:J17"/>
    <mergeCell ref="E14:J14"/>
    <mergeCell ref="E19:J19"/>
    <mergeCell ref="E23:I23"/>
    <mergeCell ref="E24:I24"/>
    <mergeCell ref="E25:I25"/>
    <mergeCell ref="E26:I26"/>
    <mergeCell ref="E27:I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1. strana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cp:revision/>
  <cp:lastPrinted>2022-12-05T12:55:15Z</cp:lastPrinted>
  <dcterms:created xsi:type="dcterms:W3CDTF">2009-11-09T11:33:14Z</dcterms:created>
  <dcterms:modified xsi:type="dcterms:W3CDTF">2022-12-07T10:44:52Z</dcterms:modified>
  <cp:category/>
  <cp:contentStatus/>
</cp:coreProperties>
</file>