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limedo-my.sharepoint.com/personal/malimedo_malimedo_onmicrosoft_com/Documents/Desktop/Dječji vrtić Mali medo/Financijski plan/Financijski plan 2025/I. Izmjene Financijskog plana 2025/"/>
    </mc:Choice>
  </mc:AlternateContent>
  <xr:revisionPtr revIDLastSave="7" documentId="13_ncr:1_{41E05467-9F19-44D7-B898-B8B677713DA8}" xr6:coauthVersionLast="47" xr6:coauthVersionMax="47" xr10:uidLastSave="{C4D918A3-2240-4C9C-90EC-CE84F7C861C8}"/>
  <bookViews>
    <workbookView xWindow="-120" yWindow="-120" windowWidth="29040" windowHeight="15720" tabRatio="447" activeTab="2" xr2:uid="{00000000-000D-0000-FFFF-FFFF00000000}"/>
  </bookViews>
  <sheets>
    <sheet name="Sažetak" sheetId="4" r:id="rId1"/>
    <sheet name="Opći i posebni dio" sheetId="1" r:id="rId2"/>
    <sheet name="Funkcije i izvori financiranja" sheetId="3" r:id="rId3"/>
  </sheets>
  <definedNames>
    <definedName name="_xlnm.Print_Area" localSheetId="1">'Opći i posebni dio'!$A$1:$M$66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4" l="1"/>
  <c r="L55" i="1"/>
  <c r="L54" i="1"/>
  <c r="L18" i="1"/>
  <c r="L16" i="1" s="1"/>
  <c r="L52" i="1"/>
  <c r="M55" i="1"/>
  <c r="M65" i="1"/>
  <c r="L53" i="1"/>
  <c r="M53" i="1"/>
  <c r="M54" i="1"/>
  <c r="L32" i="1"/>
  <c r="K7" i="1"/>
  <c r="H33" i="4"/>
  <c r="H19" i="4"/>
  <c r="F17" i="4" l="1"/>
  <c r="F14" i="4"/>
  <c r="F20" i="4" s="1"/>
  <c r="N25" i="3" l="1"/>
  <c r="M25" i="3"/>
  <c r="L25" i="3"/>
  <c r="M12" i="1"/>
  <c r="M11" i="1"/>
  <c r="M9" i="1"/>
  <c r="M13" i="1"/>
  <c r="K52" i="1"/>
  <c r="M52" i="1" s="1"/>
  <c r="M64" i="1"/>
  <c r="M63" i="1"/>
  <c r="M62" i="1"/>
  <c r="M61" i="1"/>
  <c r="M60" i="1"/>
  <c r="M58" i="1"/>
  <c r="M57" i="1"/>
  <c r="M34" i="1"/>
  <c r="M32" i="1" s="1"/>
  <c r="M20" i="1"/>
  <c r="M22" i="1"/>
  <c r="H18" i="4"/>
  <c r="H15" i="4"/>
  <c r="F27" i="4"/>
  <c r="F28" i="4" l="1"/>
  <c r="F34" i="4" s="1"/>
  <c r="F35" i="4" s="1"/>
  <c r="H27" i="4"/>
  <c r="G27" i="4"/>
  <c r="H17" i="4"/>
  <c r="G17" i="4"/>
  <c r="H14" i="4"/>
  <c r="G14" i="4"/>
  <c r="L15" i="3"/>
  <c r="N15" i="3" s="1"/>
  <c r="G20" i="4" l="1"/>
  <c r="H28" i="4"/>
  <c r="H34" i="4" s="1"/>
  <c r="H35" i="4" s="1"/>
  <c r="G28" i="4" l="1"/>
  <c r="G34" i="4" s="1"/>
  <c r="G35" i="4" s="1"/>
  <c r="L13" i="3"/>
  <c r="L14" i="3"/>
  <c r="N14" i="3" s="1"/>
  <c r="M7" i="1" l="1"/>
  <c r="M5" i="1" s="1"/>
  <c r="L17" i="3"/>
  <c r="M24" i="1"/>
  <c r="M18" i="1" s="1"/>
  <c r="M16" i="1" s="1"/>
  <c r="L5" i="3"/>
  <c r="L11" i="3"/>
  <c r="L7" i="1"/>
  <c r="L5" i="1" s="1"/>
  <c r="K18" i="1" l="1"/>
  <c r="K51" i="1"/>
  <c r="K49" i="1" s="1"/>
  <c r="K47" i="1" s="1"/>
  <c r="K45" i="1" s="1"/>
  <c r="L51" i="1"/>
  <c r="L49" i="1" s="1"/>
  <c r="L47" i="1" s="1"/>
  <c r="L45" i="1" s="1"/>
  <c r="M51" i="1"/>
  <c r="M49" i="1" s="1"/>
  <c r="M47" i="1" s="1"/>
  <c r="M45" i="1" s="1"/>
  <c r="M17" i="3"/>
  <c r="M8" i="3"/>
  <c r="M7" i="3"/>
  <c r="K16" i="1" l="1"/>
  <c r="M5" i="3"/>
  <c r="M13" i="3"/>
  <c r="M11" i="3" s="1"/>
  <c r="N13" i="3"/>
  <c r="M30" i="1"/>
  <c r="L30" i="1"/>
  <c r="N11" i="3" l="1"/>
  <c r="N19" i="3"/>
  <c r="N17" i="3" s="1"/>
  <c r="N5" i="3" l="1"/>
</calcChain>
</file>

<file path=xl/sharedStrings.xml><?xml version="1.0" encoding="utf-8"?>
<sst xmlns="http://schemas.openxmlformats.org/spreadsheetml/2006/main" count="121" uniqueCount="97">
  <si>
    <t xml:space="preserve"> </t>
  </si>
  <si>
    <t>I.  OPĆI DIO</t>
  </si>
  <si>
    <t>Članak 1.</t>
  </si>
  <si>
    <t>Članak 2.</t>
  </si>
  <si>
    <t>Broj konta</t>
  </si>
  <si>
    <t>Izvor</t>
  </si>
  <si>
    <t xml:space="preserve">                 NAZIV </t>
  </si>
  <si>
    <t>PRIHODI POSLOVANJA</t>
  </si>
  <si>
    <t>PRIHODI OD IMOVINE</t>
  </si>
  <si>
    <t xml:space="preserve">PRIHODI OD UPRAVNIH I ADMINISTRATIVNIH PRISTOJBI,                        PRISTOJBI PO POSEBNIM PROPISIMA I NAKNADA           </t>
  </si>
  <si>
    <t>PRIHODI IZ NADLEŽNOG PRORAČUNA</t>
  </si>
  <si>
    <t>RASHODI POSLOVANJA</t>
  </si>
  <si>
    <t xml:space="preserve">RASHODI ZA ZAPOSLENE                        </t>
  </si>
  <si>
    <t xml:space="preserve">MATERIJALNI RASHODI                          </t>
  </si>
  <si>
    <t xml:space="preserve">FINANCIJSKI  RASHODI                                                       </t>
  </si>
  <si>
    <t xml:space="preserve">VLASTITI IZVORI </t>
  </si>
  <si>
    <t xml:space="preserve">REZULTAT POSLOVANJA </t>
  </si>
  <si>
    <t>Članak 3.</t>
  </si>
  <si>
    <t xml:space="preserve">Izvor </t>
  </si>
  <si>
    <t xml:space="preserve">UKUPNI  RASHODI                         </t>
  </si>
  <si>
    <t>RAZDJEL  001              DJEČJI VRTIĆ "MALI MEDO " GORNJA RIJEKA</t>
  </si>
  <si>
    <t>GLAVA  00101</t>
  </si>
  <si>
    <t xml:space="preserve">PREDŠKOLSKI ODGOJ </t>
  </si>
  <si>
    <t>Program:</t>
  </si>
  <si>
    <t>103</t>
  </si>
  <si>
    <t>Javne potrebe u djelstnostima predškolskog odgoja</t>
  </si>
  <si>
    <t>Aktivnost:</t>
  </si>
  <si>
    <t>A1003004</t>
  </si>
  <si>
    <t>Redovni rad dječjeg vrtića</t>
  </si>
  <si>
    <t>Izvor:</t>
  </si>
  <si>
    <t>1. Opći prihodi i primici</t>
  </si>
  <si>
    <t>4. Prihodi za posebne namjene</t>
  </si>
  <si>
    <t xml:space="preserve">RASHODI  ZA  ZAPOSLENE                                               </t>
  </si>
  <si>
    <t xml:space="preserve">MATERIJALNI RASHODI                                                   </t>
  </si>
  <si>
    <t xml:space="preserve">FINANCIJSKI RASHODI                            </t>
  </si>
  <si>
    <t xml:space="preserve">IZVOR FINANCIRANJA </t>
  </si>
  <si>
    <t xml:space="preserve">SVEUKUPNI PRIHODI </t>
  </si>
  <si>
    <t xml:space="preserve">Opći prihodi i primici </t>
  </si>
  <si>
    <t xml:space="preserve">Prihodi za posebne namjene </t>
  </si>
  <si>
    <t xml:space="preserve">SVEUKUPNI RASHODI </t>
  </si>
  <si>
    <t xml:space="preserve">FUNKCIJA </t>
  </si>
  <si>
    <t>SVEUKUPNI RASHODI</t>
  </si>
  <si>
    <t>0911</t>
  </si>
  <si>
    <t xml:space="preserve">Predškolsko obrazovanje </t>
  </si>
  <si>
    <t>Ostale pomoći</t>
  </si>
  <si>
    <t>5. Pomoći</t>
  </si>
  <si>
    <t>FINANCIJSKI PLAN PREMA IZVORIMA FINANCIRANJA</t>
  </si>
  <si>
    <t>FINANCIJSKI PLAN PREMA FUNKCIJSKOJ KLASIFIKACIJI</t>
  </si>
  <si>
    <t>Članak 4.</t>
  </si>
  <si>
    <t>Ovaj Financijski plan objavit će se na oglasnoj ploči i mrežnim stranicama Dječjeg vrtića Mali medo.</t>
  </si>
  <si>
    <t xml:space="preserve">Prihodi za posebne namjene                                                               </t>
  </si>
  <si>
    <t>UKUPNI RASHODI</t>
  </si>
  <si>
    <t>A) SAŽETAK RAČUNA PRIHODA I RASHODA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</si>
  <si>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</si>
  <si>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</si>
  <si>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</si>
  <si>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</si>
  <si>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</si>
  <si>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</si>
  <si>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</si>
  <si>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</si>
  <si>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</si>
  <si>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</si>
  <si>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</si>
  <si>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</si>
  <si>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</si>
  <si>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</si>
  <si>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</si>
  <si>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POMOĆI IZ INOZEMSTVA I OD SUBJEKATA UNUTAR OPĆEG PRORAČUNA</t>
  </si>
  <si>
    <t xml:space="preserve">                         UKUPNI PRIHODI</t>
  </si>
  <si>
    <t>Planirano 2024.</t>
  </si>
  <si>
    <t>Povećanje/smanjenje</t>
  </si>
  <si>
    <t>Novi plan 2024</t>
  </si>
  <si>
    <t>II. POSEBNI DIO</t>
  </si>
  <si>
    <t xml:space="preserve">          PREDSJEDNICA:</t>
  </si>
  <si>
    <t xml:space="preserve">             Antonia Šturbek</t>
  </si>
  <si>
    <t xml:space="preserve">VLASTITI IZVORI (VIŠAK POSLOVANJA)                   </t>
  </si>
  <si>
    <t xml:space="preserve">C) PRENESENI VIŠAK/ MANJAK </t>
  </si>
  <si>
    <t>A.   RAČUN PRIHODA I RASHODA</t>
  </si>
  <si>
    <t xml:space="preserve">                                         C. PRENESENI VIŠAK/ MANJAK </t>
  </si>
  <si>
    <t xml:space="preserve">Višak prihoda </t>
  </si>
  <si>
    <t>U članku 2. prihodi i rashodi po ekonomskoj klasifikaciji utvrđeni u A) Računu prihoda i rashoda i C) Prenesenom višku/manju mijenjaju se u  A. Računu prihoda i rashoda</t>
  </si>
  <si>
    <t xml:space="preserve"> i C. Prenesenom višku/manjku, kako slijedi:</t>
  </si>
  <si>
    <t>Provode se izmjene Financijskog plana po ekonomskoj, organizacijskoj, programskoj i funkcijskoj  kalasifikaciji, te izvorima financiranja, kako slijedi:</t>
  </si>
  <si>
    <t>Planirano 2025.</t>
  </si>
  <si>
    <t>PRIJEDLOG IZMJENA FINANCIJSKOG PLANA DJEČJEG VRTIĆA MALI MEDO ZA 2025. GODINU</t>
  </si>
  <si>
    <t xml:space="preserve">U Financijskom planu Dječjeg vrtića Mali medo za 2025. i projekcijama za 2026. i 2027. godinu (u daljnjem tekstu: Financijski plan) u članku 1. mijenjaju se: </t>
  </si>
  <si>
    <t>Novi plan 2025.</t>
  </si>
  <si>
    <t>Novi plan 2025</t>
  </si>
  <si>
    <t>RASHODI ZA NABAVU NEFINANCIJSKE IMOVINE</t>
  </si>
  <si>
    <t>RASHODI ZA NABAVU PROIZVEDENE DUGOTRAJNE IMOVINE</t>
  </si>
  <si>
    <t>RASHODI ZA NABAVU NEPROIZVEDENE DUGOTRAJNE IMOVINE</t>
  </si>
  <si>
    <t>Pomoći</t>
  </si>
  <si>
    <t>Gornja Rijeka, 12. lipnja 2025.</t>
  </si>
  <si>
    <t xml:space="preserve"> Na temelju članka 46. Zakona o proračunu ("Narodne novine" broj 144/21) i članka 41. Statuta Dječjeg vrtića Mali medo KLASA: 601-02/23-03/10, URBROJ: 2137-25-1-23-2 od 20. lipnja 2023. (pročišćeni tekst), Upravno vijeće Dječjeg vrtića Mali medo na 57. sjednici održanoj 12. lipnja 2025. donijelo je</t>
  </si>
  <si>
    <t>KLASA: 400-02/25-01/1</t>
  </si>
  <si>
    <t>URBROJ: 2137-25-25-2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</si>
</sst>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4" fontId="3" fillId="0" borderId="0" xfId="0" applyNumberFormat="1" applyFont="1" applyAlignment="1">
      <alignment horizontal="right"/>
    </xf>
    <xf numFmtId="0" fontId="5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6" fillId="4" borderId="0" xfId="0" applyFont="1" applyFill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4" fillId="2" borderId="0" xfId="0" applyFont="1" applyFill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49" fontId="8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10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5" fillId="4" borderId="0" xfId="0" applyNumberFormat="1" applyFont="1" applyFill="1" applyAlignment="1">
      <alignment horizontal="right"/>
    </xf>
    <xf numFmtId="0" fontId="7" fillId="0" borderId="2" xfId="0" applyFont="1" applyBorder="1" applyAlignment="1">
      <alignment wrapText="1"/>
    </xf>
    <xf numFmtId="0" fontId="17" fillId="0" borderId="0" xfId="0" applyFont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9" fillId="0" borderId="0" xfId="0" applyNumberFormat="1" applyFont="1"/>
    <xf numFmtId="0" fontId="1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left" vertical="center"/>
    </xf>
    <xf numFmtId="4" fontId="5" fillId="5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4" fontId="4" fillId="5" borderId="3" xfId="0" quotePrefix="1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4" fillId="6" borderId="3" xfId="0" quotePrefix="1" applyNumberFormat="1" applyFont="1" applyFill="1" applyBorder="1" applyAlignment="1">
      <alignment horizontal="right"/>
    </xf>
    <xf numFmtId="4" fontId="4" fillId="5" borderId="1" xfId="0" quotePrefix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/>
    </xf>
    <xf numFmtId="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left"/>
    </xf>
    <xf numFmtId="49" fontId="11" fillId="0" borderId="0" xfId="0" applyNumberFormat="1" applyFont="1"/>
    <xf numFmtId="4" fontId="11" fillId="0" borderId="0" xfId="0" applyNumberFormat="1" applyFont="1" applyAlignment="1">
      <alignment horizontal="right"/>
    </xf>
    <xf numFmtId="49" fontId="8" fillId="0" borderId="0" xfId="0" applyNumberFormat="1" applyFont="1"/>
    <xf numFmtId="0" fontId="12" fillId="0" borderId="0" xfId="0" applyFont="1"/>
    <xf numFmtId="4" fontId="17" fillId="0" borderId="0" xfId="0" applyNumberFormat="1" applyFont="1"/>
    <xf numFmtId="0" fontId="16" fillId="0" borderId="0" xfId="0" applyFont="1"/>
    <xf numFmtId="0" fontId="15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4" fillId="5" borderId="3" xfId="0" quotePrefix="1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4" fillId="0" borderId="3" xfId="0" quotePrefix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5" borderId="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12" fillId="0" borderId="0" xfId="0" applyFont="1"/>
    <xf numFmtId="0" fontId="5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/>
    <xf numFmtId="0" fontId="3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6" fillId="0" borderId="5" xfId="0" applyFont="1" applyBorder="1" applyAlignment="1">
      <alignment horizontal="left"/>
    </xf>
    <xf numFmtId="4" fontId="3" fillId="0" borderId="0" xfId="0" applyNumberFormat="1" applyFont="1" applyAlignment="1">
      <alignment wrapText="1"/>
    </xf>
    <xf numFmtId="0" fontId="0" fillId="0" borderId="0" xfId="0"/>
    <xf numFmtId="0" fontId="17" fillId="0" borderId="0" xfId="0" applyFont="1"/>
    <xf numFmtId="0" fontId="5" fillId="0" borderId="6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9517-98CD-4F54-AB3F-43E79B899C5A}">
  <dimension ref="A1:J40"/>
  <sheetViews>
    <sheetView zoomScale="110" zoomScaleNormal="110" workbookViewId="0">
      <selection activeCell="N12" sqref="N12"/>
    </sheetView>
  </sheetViews>
  <sheetFormatPr defaultColWidth="9.140625" defaultRowHeight="12" x14ac:dyDescent="0.2"/>
  <cols>
    <col min="1" max="4" width="9.140625" style="1"/>
    <col min="5" max="5" width="16.85546875" style="1" customWidth="1"/>
    <col min="6" max="6" width="21.28515625" style="1" customWidth="1"/>
    <col min="7" max="7" width="19.7109375" style="1" customWidth="1"/>
    <col min="8" max="8" width="20.5703125" style="1" customWidth="1"/>
    <col min="9" max="16384" width="9.140625" style="1"/>
  </cols>
  <sheetData>
    <row r="1" spans="1:10" ht="53.45" customHeight="1" x14ac:dyDescent="0.2">
      <c r="A1" s="159" t="s">
        <v>94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7.5" customHeight="1" x14ac:dyDescent="0.2"/>
    <row r="3" spans="1:10" ht="12.75" x14ac:dyDescent="0.2">
      <c r="A3" s="109" t="s">
        <v>85</v>
      </c>
      <c r="B3" s="109"/>
      <c r="C3" s="109"/>
      <c r="D3" s="109"/>
      <c r="E3" s="109"/>
      <c r="F3" s="109"/>
      <c r="G3" s="109"/>
      <c r="H3" s="109"/>
    </row>
    <row r="4" spans="1:10" ht="9" customHeight="1" x14ac:dyDescent="0.2"/>
    <row r="5" spans="1:10" x14ac:dyDescent="0.2">
      <c r="A5" s="2" t="s">
        <v>1</v>
      </c>
      <c r="B5" s="2"/>
    </row>
    <row r="6" spans="1:10" ht="4.5" customHeight="1" x14ac:dyDescent="0.2"/>
    <row r="7" spans="1:10" x14ac:dyDescent="0.2">
      <c r="A7" s="110" t="s">
        <v>2</v>
      </c>
      <c r="B7" s="110"/>
      <c r="C7" s="110"/>
      <c r="D7" s="110"/>
      <c r="E7" s="110"/>
      <c r="F7" s="110"/>
      <c r="G7" s="110"/>
      <c r="H7" s="110"/>
    </row>
    <row r="8" spans="1:10" ht="3" customHeight="1" x14ac:dyDescent="0.2"/>
    <row r="9" spans="1:10" x14ac:dyDescent="0.2">
      <c r="A9" s="111" t="s">
        <v>86</v>
      </c>
      <c r="B9" s="111"/>
      <c r="C9" s="111"/>
      <c r="D9" s="111"/>
      <c r="E9" s="111"/>
      <c r="F9" s="111"/>
      <c r="G9" s="111"/>
      <c r="H9" s="111"/>
    </row>
    <row r="10" spans="1:10" ht="6.75" customHeight="1" x14ac:dyDescent="0.2"/>
    <row r="11" spans="1:10" x14ac:dyDescent="0.2">
      <c r="A11" s="112" t="s">
        <v>52</v>
      </c>
      <c r="B11" s="113"/>
      <c r="C11" s="113"/>
      <c r="D11" s="113"/>
      <c r="E11" s="113"/>
      <c r="F11" s="113"/>
      <c r="G11" s="113"/>
      <c r="H11" s="113"/>
    </row>
    <row r="12" spans="1:10" ht="12" customHeight="1" x14ac:dyDescent="0.2">
      <c r="A12" s="40"/>
      <c r="B12" s="41"/>
      <c r="C12" s="41"/>
      <c r="D12" s="41"/>
      <c r="E12" s="42"/>
      <c r="F12" s="43"/>
      <c r="G12" s="43"/>
      <c r="H12" s="43"/>
    </row>
    <row r="13" spans="1:10" x14ac:dyDescent="0.2">
      <c r="A13" s="44"/>
      <c r="B13" s="45"/>
      <c r="C13" s="45"/>
      <c r="D13" s="46"/>
      <c r="E13" s="47"/>
      <c r="F13" s="48" t="s">
        <v>84</v>
      </c>
      <c r="G13" s="48" t="s">
        <v>71</v>
      </c>
      <c r="H13" s="48" t="s">
        <v>87</v>
      </c>
    </row>
    <row r="14" spans="1:10" x14ac:dyDescent="0.2">
      <c r="A14" s="103" t="s">
        <v>53</v>
      </c>
      <c r="B14" s="100"/>
      <c r="C14" s="100"/>
      <c r="D14" s="100"/>
      <c r="E14" s="104"/>
      <c r="F14" s="51">
        <f t="shared" ref="F14" si="0">F15+F16</f>
        <v>297500</v>
      </c>
      <c r="G14" s="51">
        <f t="shared" ref="G14:H14" si="1">G15+G16</f>
        <v>0</v>
      </c>
      <c r="H14" s="51">
        <f t="shared" si="1"/>
        <v>297500</v>
      </c>
    </row>
    <row r="15" spans="1:10" x14ac:dyDescent="0.2">
      <c r="A15" s="105" t="s">
        <v>54</v>
      </c>
      <c r="B15" s="106"/>
      <c r="C15" s="106"/>
      <c r="D15" s="106"/>
      <c r="E15" s="102"/>
      <c r="F15" s="55">
        <v>297500</v>
      </c>
      <c r="G15" s="55">
        <v>0</v>
      </c>
      <c r="H15" s="55">
        <f>F15+G15</f>
        <v>297500</v>
      </c>
    </row>
    <row r="16" spans="1:10" x14ac:dyDescent="0.2">
      <c r="A16" s="101" t="s">
        <v>55</v>
      </c>
      <c r="B16" s="102"/>
      <c r="C16" s="102"/>
      <c r="D16" s="102"/>
      <c r="E16" s="102"/>
      <c r="F16" s="55">
        <v>0</v>
      </c>
      <c r="G16" s="55">
        <v>0</v>
      </c>
      <c r="H16" s="55">
        <v>0</v>
      </c>
    </row>
    <row r="17" spans="1:8" x14ac:dyDescent="0.2">
      <c r="A17" s="50" t="s">
        <v>56</v>
      </c>
      <c r="B17" s="49"/>
      <c r="C17" s="49"/>
      <c r="D17" s="49"/>
      <c r="E17" s="49"/>
      <c r="F17" s="51">
        <f t="shared" ref="F17" si="2">F18+F19</f>
        <v>297500</v>
      </c>
      <c r="G17" s="51">
        <f t="shared" ref="G17:H17" si="3">G18+G19</f>
        <v>10963.689999999999</v>
      </c>
      <c r="H17" s="51">
        <f t="shared" si="3"/>
        <v>308463.69</v>
      </c>
    </row>
    <row r="18" spans="1:8" x14ac:dyDescent="0.2">
      <c r="A18" s="119" t="s">
        <v>57</v>
      </c>
      <c r="B18" s="106"/>
      <c r="C18" s="106"/>
      <c r="D18" s="106"/>
      <c r="E18" s="106"/>
      <c r="F18" s="55">
        <v>297500</v>
      </c>
      <c r="G18" s="55">
        <v>6463.69</v>
      </c>
      <c r="H18" s="55">
        <f>F18+G18</f>
        <v>303963.69</v>
      </c>
    </row>
    <row r="19" spans="1:8" x14ac:dyDescent="0.2">
      <c r="A19" s="101" t="s">
        <v>58</v>
      </c>
      <c r="B19" s="102"/>
      <c r="C19" s="102"/>
      <c r="D19" s="102"/>
      <c r="E19" s="102"/>
      <c r="F19" s="55">
        <v>0</v>
      </c>
      <c r="G19" s="55">
        <v>4500</v>
      </c>
      <c r="H19" s="55">
        <f>F19+G19</f>
        <v>4500</v>
      </c>
    </row>
    <row r="20" spans="1:8" x14ac:dyDescent="0.2">
      <c r="A20" s="99" t="s">
        <v>59</v>
      </c>
      <c r="B20" s="100"/>
      <c r="C20" s="100"/>
      <c r="D20" s="100"/>
      <c r="E20" s="100"/>
      <c r="F20" s="51">
        <f t="shared" ref="F20" si="4">F14-F17</f>
        <v>0</v>
      </c>
      <c r="G20" s="51">
        <f t="shared" ref="G20" si="5">G14-G17</f>
        <v>-10963.689999999999</v>
      </c>
      <c r="H20" s="51">
        <f>H14-H17</f>
        <v>-10963.690000000002</v>
      </c>
    </row>
    <row r="21" spans="1:8" ht="7.5" customHeight="1" x14ac:dyDescent="0.2">
      <c r="A21" s="38"/>
      <c r="B21" s="52"/>
      <c r="C21" s="52"/>
      <c r="D21" s="52"/>
      <c r="E21" s="52"/>
      <c r="F21" s="52"/>
      <c r="G21" s="5"/>
      <c r="H21" s="5"/>
    </row>
    <row r="22" spans="1:8" x14ac:dyDescent="0.2">
      <c r="A22" s="112" t="s">
        <v>60</v>
      </c>
      <c r="B22" s="113"/>
      <c r="C22" s="113"/>
      <c r="D22" s="113"/>
      <c r="E22" s="113"/>
      <c r="F22" s="113"/>
      <c r="G22" s="113"/>
      <c r="H22" s="113"/>
    </row>
    <row r="23" spans="1:8" ht="5.25" customHeight="1" x14ac:dyDescent="0.2">
      <c r="A23" s="38"/>
      <c r="B23" s="52"/>
      <c r="C23" s="52"/>
      <c r="D23" s="52"/>
      <c r="E23" s="52"/>
      <c r="F23" s="52"/>
      <c r="G23" s="5"/>
      <c r="H23" s="5"/>
    </row>
    <row r="24" spans="1:8" x14ac:dyDescent="0.2">
      <c r="A24" s="44"/>
      <c r="B24" s="45"/>
      <c r="C24" s="45"/>
      <c r="D24" s="46"/>
      <c r="E24" s="47"/>
      <c r="F24" s="48" t="s">
        <v>84</v>
      </c>
      <c r="G24" s="48" t="s">
        <v>71</v>
      </c>
      <c r="H24" s="48" t="s">
        <v>87</v>
      </c>
    </row>
    <row r="25" spans="1:8" x14ac:dyDescent="0.2">
      <c r="A25" s="101" t="s">
        <v>61</v>
      </c>
      <c r="B25" s="102"/>
      <c r="C25" s="102"/>
      <c r="D25" s="102"/>
      <c r="E25" s="102"/>
      <c r="F25" s="55">
        <v>0</v>
      </c>
      <c r="G25" s="55">
        <v>0</v>
      </c>
      <c r="H25" s="55">
        <v>0</v>
      </c>
    </row>
    <row r="26" spans="1:8" x14ac:dyDescent="0.2">
      <c r="A26" s="101" t="s">
        <v>62</v>
      </c>
      <c r="B26" s="102"/>
      <c r="C26" s="102"/>
      <c r="D26" s="102"/>
      <c r="E26" s="102"/>
      <c r="F26" s="55">
        <v>0</v>
      </c>
      <c r="G26" s="55">
        <v>0</v>
      </c>
      <c r="H26" s="55">
        <v>0</v>
      </c>
    </row>
    <row r="27" spans="1:8" x14ac:dyDescent="0.2">
      <c r="A27" s="99" t="s">
        <v>63</v>
      </c>
      <c r="B27" s="100"/>
      <c r="C27" s="100"/>
      <c r="D27" s="100"/>
      <c r="E27" s="100"/>
      <c r="F27" s="51">
        <f t="shared" ref="F27" si="6">F25-F26</f>
        <v>0</v>
      </c>
      <c r="G27" s="51">
        <f t="shared" ref="G27:H27" si="7">G25-G26</f>
        <v>0</v>
      </c>
      <c r="H27" s="51">
        <f t="shared" si="7"/>
        <v>0</v>
      </c>
    </row>
    <row r="28" spans="1:8" x14ac:dyDescent="0.2">
      <c r="A28" s="99" t="s">
        <v>64</v>
      </c>
      <c r="B28" s="100"/>
      <c r="C28" s="100"/>
      <c r="D28" s="100"/>
      <c r="E28" s="100"/>
      <c r="F28" s="51">
        <f t="shared" ref="F28" si="8">F20+F27</f>
        <v>0</v>
      </c>
      <c r="G28" s="51">
        <f t="shared" ref="G28:H28" si="9">G20+G27</f>
        <v>-10963.689999999999</v>
      </c>
      <c r="H28" s="51">
        <f t="shared" si="9"/>
        <v>-10963.690000000002</v>
      </c>
    </row>
    <row r="29" spans="1:8" ht="8.25" customHeight="1" x14ac:dyDescent="0.2">
      <c r="A29" s="53"/>
      <c r="B29" s="52"/>
      <c r="C29" s="52"/>
      <c r="D29" s="52"/>
      <c r="E29" s="52"/>
      <c r="F29" s="52"/>
      <c r="G29" s="5"/>
      <c r="H29" s="5"/>
    </row>
    <row r="30" spans="1:8" x14ac:dyDescent="0.2">
      <c r="A30" s="112" t="s">
        <v>77</v>
      </c>
      <c r="B30" s="113"/>
      <c r="C30" s="113"/>
      <c r="D30" s="113"/>
      <c r="E30" s="113"/>
      <c r="F30" s="113"/>
      <c r="G30" s="113"/>
      <c r="H30" s="113"/>
    </row>
    <row r="31" spans="1:8" ht="4.5" customHeight="1" x14ac:dyDescent="0.2">
      <c r="A31" s="38"/>
      <c r="B31" s="39"/>
      <c r="C31" s="39"/>
      <c r="D31" s="39"/>
      <c r="E31" s="39"/>
      <c r="F31" s="39"/>
      <c r="G31" s="39"/>
      <c r="H31" s="39"/>
    </row>
    <row r="32" spans="1:8" x14ac:dyDescent="0.2">
      <c r="A32" s="44"/>
      <c r="B32" s="45"/>
      <c r="C32" s="45"/>
      <c r="D32" s="46"/>
      <c r="E32" s="47"/>
      <c r="F32" s="48" t="s">
        <v>84</v>
      </c>
      <c r="G32" s="48" t="s">
        <v>71</v>
      </c>
      <c r="H32" s="48" t="s">
        <v>87</v>
      </c>
    </row>
    <row r="33" spans="1:8" x14ac:dyDescent="0.2">
      <c r="A33" s="116" t="s">
        <v>65</v>
      </c>
      <c r="B33" s="117"/>
      <c r="C33" s="117"/>
      <c r="D33" s="117"/>
      <c r="E33" s="118"/>
      <c r="F33" s="56">
        <v>0</v>
      </c>
      <c r="G33" s="56">
        <v>10963.69</v>
      </c>
      <c r="H33" s="55">
        <f>F33+G33</f>
        <v>10963.69</v>
      </c>
    </row>
    <row r="34" spans="1:8" x14ac:dyDescent="0.2">
      <c r="A34" s="99" t="s">
        <v>66</v>
      </c>
      <c r="B34" s="100"/>
      <c r="C34" s="100"/>
      <c r="D34" s="100"/>
      <c r="E34" s="100"/>
      <c r="F34" s="54">
        <f t="shared" ref="F34" si="10">F28+F33</f>
        <v>0</v>
      </c>
      <c r="G34" s="54">
        <f t="shared" ref="G34:H34" si="11">G28+G33</f>
        <v>0</v>
      </c>
      <c r="H34" s="57">
        <f t="shared" si="11"/>
        <v>0</v>
      </c>
    </row>
    <row r="35" spans="1:8" ht="43.15" customHeight="1" x14ac:dyDescent="0.2">
      <c r="A35" s="103" t="s">
        <v>67</v>
      </c>
      <c r="B35" s="114"/>
      <c r="C35" s="114"/>
      <c r="D35" s="114"/>
      <c r="E35" s="115"/>
      <c r="F35" s="54">
        <f t="shared" ref="F35" si="12">F20+F27+F33-F34</f>
        <v>0</v>
      </c>
      <c r="G35" s="54">
        <f t="shared" ref="G35:H35" si="13">G20+G27+G33-G34</f>
        <v>1.8189894035458565E-12</v>
      </c>
      <c r="H35" s="57">
        <f t="shared" si="13"/>
        <v>-1.8189894035458565E-12</v>
      </c>
    </row>
    <row r="37" spans="1:8" ht="12.75" x14ac:dyDescent="0.2">
      <c r="A37" s="107" t="s">
        <v>3</v>
      </c>
      <c r="B37" s="107"/>
      <c r="C37" s="107"/>
      <c r="D37" s="107"/>
      <c r="E37" s="107"/>
      <c r="F37" s="107"/>
      <c r="G37" s="107"/>
      <c r="H37" s="107"/>
    </row>
    <row r="38" spans="1:8" ht="2.25" customHeight="1" x14ac:dyDescent="0.2"/>
    <row r="39" spans="1:8" x14ac:dyDescent="0.2">
      <c r="A39" s="1" t="s">
        <v>81</v>
      </c>
    </row>
    <row r="40" spans="1:8" x14ac:dyDescent="0.2">
      <c r="A40" s="1" t="s">
        <v>82</v>
      </c>
    </row>
  </sheetData>
  <mergeCells count="21">
    <mergeCell ref="A1:J1"/>
    <mergeCell ref="A37:H37"/>
    <mergeCell ref="A3:H3"/>
    <mergeCell ref="A7:H7"/>
    <mergeCell ref="A9:H9"/>
    <mergeCell ref="A11:H11"/>
    <mergeCell ref="A19:E19"/>
    <mergeCell ref="A22:H22"/>
    <mergeCell ref="A30:H30"/>
    <mergeCell ref="A34:E34"/>
    <mergeCell ref="A35:E35"/>
    <mergeCell ref="A33:E33"/>
    <mergeCell ref="A16:E16"/>
    <mergeCell ref="A18:E18"/>
    <mergeCell ref="A20:E20"/>
    <mergeCell ref="A27:E27"/>
    <mergeCell ref="A28:E28"/>
    <mergeCell ref="A25:E25"/>
    <mergeCell ref="A26:E26"/>
    <mergeCell ref="A14:E14"/>
    <mergeCell ref="A15:E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3"/>
  <sheetViews>
    <sheetView view="pageBreakPreview" topLeftCell="A48" zoomScale="120" zoomScaleNormal="120" zoomScaleSheetLayoutView="120" workbookViewId="0">
      <selection activeCell="L65" sqref="L65"/>
    </sheetView>
  </sheetViews>
  <sheetFormatPr defaultRowHeight="12.75" customHeight="1" x14ac:dyDescent="0.2"/>
  <cols>
    <col min="1" max="1" width="4.42578125" customWidth="1"/>
    <col min="2" max="2" width="4.28515625" customWidth="1"/>
    <col min="3" max="3" width="6.28515625" customWidth="1"/>
    <col min="4" max="4" width="8" style="97" customWidth="1"/>
    <col min="9" max="9" width="15.85546875" customWidth="1"/>
    <col min="10" max="10" width="0.28515625" customWidth="1"/>
    <col min="11" max="11" width="14.7109375" style="72" customWidth="1"/>
    <col min="12" max="12" width="16.28515625" style="72" customWidth="1"/>
    <col min="13" max="13" width="14.5703125" style="72" customWidth="1"/>
  </cols>
  <sheetData>
    <row r="1" spans="1:14" ht="12.75" customHeight="1" x14ac:dyDescent="0.2">
      <c r="A1" s="144" t="s">
        <v>78</v>
      </c>
      <c r="B1" s="107"/>
      <c r="C1" s="107"/>
      <c r="D1" s="107"/>
      <c r="E1" s="107"/>
      <c r="F1" s="107"/>
      <c r="G1" s="107"/>
      <c r="H1" s="107"/>
      <c r="I1" s="107"/>
      <c r="J1" s="58"/>
    </row>
    <row r="2" spans="1:14" ht="8.25" customHeight="1" x14ac:dyDescent="0.2">
      <c r="A2" s="5"/>
      <c r="B2" s="5"/>
      <c r="C2" s="5"/>
      <c r="D2" s="60"/>
      <c r="E2" s="148"/>
      <c r="F2" s="148"/>
      <c r="G2" s="148"/>
      <c r="H2" s="148"/>
      <c r="I2" s="148"/>
      <c r="J2" s="5"/>
      <c r="K2" s="27"/>
      <c r="L2" s="27"/>
      <c r="M2" s="27"/>
    </row>
    <row r="3" spans="1:14" ht="22.5" customHeight="1" x14ac:dyDescent="0.2">
      <c r="A3" s="145" t="s">
        <v>4</v>
      </c>
      <c r="B3" s="145"/>
      <c r="C3" s="145"/>
      <c r="D3" s="30" t="s">
        <v>5</v>
      </c>
      <c r="E3" s="140" t="s">
        <v>6</v>
      </c>
      <c r="F3" s="140"/>
      <c r="G3" s="140"/>
      <c r="H3" s="140"/>
      <c r="I3" s="140"/>
      <c r="J3" s="74"/>
      <c r="K3" s="75" t="s">
        <v>84</v>
      </c>
      <c r="L3" s="75" t="s">
        <v>71</v>
      </c>
      <c r="M3" s="75" t="s">
        <v>88</v>
      </c>
    </row>
    <row r="4" spans="1:14" ht="5.25" customHeight="1" x14ac:dyDescent="0.2">
      <c r="A4" s="76"/>
      <c r="B4" s="76"/>
      <c r="C4" s="76"/>
      <c r="D4" s="77"/>
      <c r="E4" s="73"/>
      <c r="F4" s="73"/>
      <c r="G4" s="73"/>
      <c r="H4" s="73"/>
      <c r="I4" s="73"/>
      <c r="J4" s="63"/>
      <c r="K4" s="78"/>
      <c r="L4" s="78"/>
      <c r="M4" s="78"/>
    </row>
    <row r="5" spans="1:14" ht="12.75" customHeight="1" x14ac:dyDescent="0.2">
      <c r="A5" s="4"/>
      <c r="B5" s="4"/>
      <c r="C5" s="4"/>
      <c r="D5" s="60"/>
      <c r="E5" s="130" t="s">
        <v>69</v>
      </c>
      <c r="F5" s="130"/>
      <c r="G5" s="130"/>
      <c r="H5" s="130"/>
      <c r="I5" s="130"/>
      <c r="J5" s="4"/>
      <c r="K5" s="62">
        <v>297500</v>
      </c>
      <c r="L5" s="62">
        <f>SUM(L7)</f>
        <v>0</v>
      </c>
      <c r="M5" s="62">
        <f>SUM(M7)</f>
        <v>297500</v>
      </c>
    </row>
    <row r="6" spans="1:14" ht="6" customHeight="1" x14ac:dyDescent="0.2">
      <c r="A6" s="4"/>
      <c r="B6" s="4"/>
      <c r="C6" s="4"/>
      <c r="D6" s="60"/>
      <c r="E6" s="61"/>
      <c r="F6" s="61"/>
      <c r="G6" s="61"/>
      <c r="H6" s="61"/>
      <c r="I6" s="61"/>
      <c r="J6" s="4"/>
      <c r="K6" s="62"/>
      <c r="L6" s="62"/>
      <c r="M6" s="62"/>
    </row>
    <row r="7" spans="1:14" s="1" customFormat="1" ht="12.75" customHeight="1" x14ac:dyDescent="0.2">
      <c r="A7" s="60">
        <v>6</v>
      </c>
      <c r="B7" s="79"/>
      <c r="C7" s="79"/>
      <c r="D7" s="32"/>
      <c r="E7" s="130" t="s">
        <v>7</v>
      </c>
      <c r="F7" s="130"/>
      <c r="G7" s="130"/>
      <c r="H7" s="130"/>
      <c r="I7" s="130"/>
      <c r="J7" s="4"/>
      <c r="K7" s="62">
        <f>SUM(K11+K12+K13+K9)</f>
        <v>297500</v>
      </c>
      <c r="L7" s="62">
        <f>SUM(L11+L12+L13+L9)</f>
        <v>0</v>
      </c>
      <c r="M7" s="62">
        <f>SUM(M11+M12+M13+M9)</f>
        <v>297500</v>
      </c>
    </row>
    <row r="8" spans="1:14" s="1" customFormat="1" ht="7.5" customHeight="1" x14ac:dyDescent="0.2">
      <c r="A8" s="60"/>
      <c r="B8" s="59"/>
      <c r="C8" s="59"/>
      <c r="D8" s="32"/>
      <c r="E8" s="61"/>
      <c r="F8" s="61"/>
      <c r="G8" s="61"/>
      <c r="H8" s="61"/>
      <c r="I8" s="61"/>
      <c r="J8" s="5"/>
      <c r="K8" s="62"/>
      <c r="L8" s="62"/>
      <c r="M8" s="62"/>
    </row>
    <row r="9" spans="1:14" s="1" customFormat="1" ht="24" customHeight="1" x14ac:dyDescent="0.2">
      <c r="A9" s="11">
        <v>63</v>
      </c>
      <c r="B9" s="64"/>
      <c r="C9" s="11"/>
      <c r="D9" s="31">
        <v>52</v>
      </c>
      <c r="E9" s="147" t="s">
        <v>68</v>
      </c>
      <c r="F9" s="147"/>
      <c r="G9" s="147"/>
      <c r="H9" s="147"/>
      <c r="I9" s="147"/>
      <c r="J9" s="11"/>
      <c r="K9" s="68">
        <v>1000</v>
      </c>
      <c r="L9" s="68">
        <v>19000</v>
      </c>
      <c r="M9" s="68">
        <f t="shared" ref="M9:M12" si="0">K9+L9</f>
        <v>20000</v>
      </c>
    </row>
    <row r="10" spans="1:14" s="1" customFormat="1" ht="3" customHeight="1" x14ac:dyDescent="0.2">
      <c r="A10" s="11"/>
      <c r="B10" s="64"/>
      <c r="C10" s="11"/>
      <c r="D10" s="31"/>
      <c r="E10" s="67"/>
      <c r="F10" s="67"/>
      <c r="G10" s="67"/>
      <c r="H10" s="67"/>
      <c r="I10" s="67"/>
      <c r="J10" s="11"/>
      <c r="K10" s="68"/>
      <c r="L10" s="68"/>
      <c r="M10" s="68"/>
    </row>
    <row r="11" spans="1:14" s="10" customFormat="1" ht="12.75" customHeight="1" x14ac:dyDescent="0.2">
      <c r="A11" s="11">
        <v>64</v>
      </c>
      <c r="B11" s="11"/>
      <c r="C11" s="11"/>
      <c r="D11" s="31">
        <v>43</v>
      </c>
      <c r="E11" s="138" t="s">
        <v>8</v>
      </c>
      <c r="F11" s="138"/>
      <c r="G11" s="138"/>
      <c r="H11" s="138"/>
      <c r="I11" s="138"/>
      <c r="J11" s="11"/>
      <c r="K11" s="22">
        <v>1</v>
      </c>
      <c r="L11" s="22">
        <v>0</v>
      </c>
      <c r="M11" s="22">
        <f t="shared" si="0"/>
        <v>1</v>
      </c>
    </row>
    <row r="12" spans="1:14" s="10" customFormat="1" ht="23.45" customHeight="1" x14ac:dyDescent="0.2">
      <c r="A12" s="64">
        <v>65</v>
      </c>
      <c r="B12" s="11"/>
      <c r="C12" s="11"/>
      <c r="D12" s="31">
        <v>43</v>
      </c>
      <c r="E12" s="147" t="s">
        <v>9</v>
      </c>
      <c r="F12" s="147"/>
      <c r="G12" s="147"/>
      <c r="H12" s="147"/>
      <c r="I12" s="147"/>
      <c r="J12" s="11"/>
      <c r="K12" s="98">
        <v>80000</v>
      </c>
      <c r="L12" s="98">
        <v>-19000</v>
      </c>
      <c r="M12" s="98">
        <f t="shared" si="0"/>
        <v>61000</v>
      </c>
    </row>
    <row r="13" spans="1:14" s="10" customFormat="1" ht="12.75" customHeight="1" x14ac:dyDescent="0.2">
      <c r="A13" s="11">
        <v>67</v>
      </c>
      <c r="B13" s="11"/>
      <c r="C13" s="11"/>
      <c r="D13" s="31">
        <v>11</v>
      </c>
      <c r="E13" s="138" t="s">
        <v>10</v>
      </c>
      <c r="F13" s="138"/>
      <c r="G13" s="138"/>
      <c r="H13" s="138"/>
      <c r="I13" s="138"/>
      <c r="J13" s="11"/>
      <c r="K13" s="22">
        <v>216499</v>
      </c>
      <c r="L13" s="22">
        <v>0</v>
      </c>
      <c r="M13" s="22">
        <f t="shared" ref="M13" si="1">K13+L13</f>
        <v>216499</v>
      </c>
    </row>
    <row r="14" spans="1:14" ht="12.75" customHeight="1" x14ac:dyDescent="0.2">
      <c r="A14" s="5"/>
      <c r="B14" s="5"/>
      <c r="C14" s="5"/>
      <c r="D14" s="60"/>
      <c r="E14" s="129"/>
      <c r="F14" s="129"/>
      <c r="G14" s="129"/>
      <c r="H14" s="129"/>
      <c r="I14" s="129"/>
      <c r="J14" s="5"/>
      <c r="K14" s="70"/>
      <c r="L14" s="70"/>
      <c r="M14" s="70"/>
    </row>
    <row r="15" spans="1:14" ht="3.6" customHeight="1" x14ac:dyDescent="0.2">
      <c r="A15" s="1"/>
      <c r="B15" s="1"/>
      <c r="C15" s="1"/>
      <c r="D15" s="32"/>
      <c r="E15" s="139"/>
      <c r="F15" s="139"/>
      <c r="G15" s="139"/>
      <c r="H15" s="139"/>
      <c r="I15" s="139"/>
      <c r="J15" s="1"/>
      <c r="K15" s="80"/>
      <c r="L15" s="80"/>
      <c r="M15" s="80"/>
    </row>
    <row r="16" spans="1:14" s="1" customFormat="1" ht="12.75" customHeight="1" x14ac:dyDescent="0.2">
      <c r="D16" s="146" t="s">
        <v>51</v>
      </c>
      <c r="E16" s="146"/>
      <c r="F16" s="146"/>
      <c r="G16" s="146"/>
      <c r="H16" s="146"/>
      <c r="I16" s="146"/>
      <c r="K16" s="80">
        <f>SUM(K18)</f>
        <v>297500</v>
      </c>
      <c r="L16" s="80">
        <f>SUM(L18+L25)</f>
        <v>10963.689999999999</v>
      </c>
      <c r="M16" s="80">
        <f>SUM(M18+M25)</f>
        <v>308463.69</v>
      </c>
      <c r="N16" s="80"/>
    </row>
    <row r="17" spans="1:15" s="1" customFormat="1" ht="5.25" customHeight="1" x14ac:dyDescent="0.2">
      <c r="D17" s="32"/>
      <c r="E17" s="141"/>
      <c r="F17" s="141"/>
      <c r="G17" s="141"/>
      <c r="H17" s="141"/>
      <c r="I17" s="141"/>
      <c r="K17" s="6"/>
      <c r="L17" s="6"/>
      <c r="M17" s="6"/>
    </row>
    <row r="18" spans="1:15" s="1" customFormat="1" ht="12.75" customHeight="1" x14ac:dyDescent="0.2">
      <c r="A18" s="2">
        <v>3</v>
      </c>
      <c r="B18" s="2"/>
      <c r="C18" s="2"/>
      <c r="D18" s="32"/>
      <c r="E18" s="139" t="s">
        <v>11</v>
      </c>
      <c r="F18" s="139"/>
      <c r="G18" s="139"/>
      <c r="H18" s="139"/>
      <c r="I18" s="139"/>
      <c r="J18" s="79"/>
      <c r="K18" s="80">
        <f>SUM(K20+K22+K24)</f>
        <v>297500</v>
      </c>
      <c r="L18" s="80">
        <f>SUM(L20+L22+L24)</f>
        <v>6463.69</v>
      </c>
      <c r="M18" s="80">
        <f>SUM(M20+M22+M24)</f>
        <v>303963.69</v>
      </c>
    </row>
    <row r="19" spans="1:15" ht="1.9" customHeight="1" x14ac:dyDescent="0.2">
      <c r="A19" s="3"/>
      <c r="B19" s="1"/>
      <c r="C19" s="1"/>
      <c r="D19" s="32"/>
      <c r="E19" s="141"/>
      <c r="F19" s="141"/>
      <c r="G19" s="141"/>
      <c r="H19" s="141"/>
      <c r="I19" s="141"/>
      <c r="J19" s="1"/>
      <c r="K19" s="6"/>
      <c r="L19" s="6"/>
      <c r="M19" s="6"/>
    </row>
    <row r="20" spans="1:15" s="10" customFormat="1" ht="12.75" customHeight="1" x14ac:dyDescent="0.2">
      <c r="A20" s="10">
        <v>31</v>
      </c>
      <c r="B20" s="10" t="s">
        <v>0</v>
      </c>
      <c r="D20" s="29"/>
      <c r="E20" s="125" t="s">
        <v>12</v>
      </c>
      <c r="F20" s="125"/>
      <c r="G20" s="125"/>
      <c r="H20" s="125"/>
      <c r="I20" s="125"/>
      <c r="J20" s="14"/>
      <c r="K20" s="19">
        <v>220000</v>
      </c>
      <c r="L20" s="19">
        <v>0</v>
      </c>
      <c r="M20" s="19">
        <f>K20+L20</f>
        <v>220000</v>
      </c>
    </row>
    <row r="21" spans="1:15" s="10" customFormat="1" ht="1.9" customHeight="1" x14ac:dyDescent="0.2">
      <c r="A21" s="16"/>
      <c r="C21" s="14"/>
      <c r="D21" s="29"/>
      <c r="E21" s="125"/>
      <c r="F21" s="125"/>
      <c r="G21" s="125"/>
      <c r="H21" s="125"/>
      <c r="I21" s="125"/>
      <c r="K21" s="19"/>
      <c r="L21" s="19"/>
      <c r="M21" s="19"/>
    </row>
    <row r="22" spans="1:15" s="10" customFormat="1" ht="12.75" customHeight="1" x14ac:dyDescent="0.2">
      <c r="A22" s="10">
        <v>32</v>
      </c>
      <c r="C22" s="14"/>
      <c r="D22" s="29"/>
      <c r="E22" s="127" t="s">
        <v>13</v>
      </c>
      <c r="F22" s="127"/>
      <c r="G22" s="127"/>
      <c r="H22" s="127"/>
      <c r="I22" s="127"/>
      <c r="K22" s="19">
        <v>76500</v>
      </c>
      <c r="L22" s="19">
        <v>6463.69</v>
      </c>
      <c r="M22" s="19">
        <f>K22+L22</f>
        <v>82963.69</v>
      </c>
    </row>
    <row r="23" spans="1:15" s="10" customFormat="1" ht="2.4500000000000002" customHeight="1" x14ac:dyDescent="0.2">
      <c r="C23" s="14"/>
      <c r="D23" s="29"/>
      <c r="E23" s="125"/>
      <c r="F23" s="125"/>
      <c r="G23" s="125"/>
      <c r="H23" s="125"/>
      <c r="I23" s="125"/>
      <c r="K23" s="19"/>
      <c r="L23" s="19"/>
      <c r="M23" s="19"/>
    </row>
    <row r="24" spans="1:15" s="10" customFormat="1" ht="12.75" customHeight="1" x14ac:dyDescent="0.2">
      <c r="A24" s="10">
        <v>34</v>
      </c>
      <c r="C24" s="14"/>
      <c r="D24" s="29"/>
      <c r="E24" s="127" t="s">
        <v>14</v>
      </c>
      <c r="F24" s="127"/>
      <c r="G24" s="127"/>
      <c r="H24" s="127"/>
      <c r="I24" s="127"/>
      <c r="K24" s="19">
        <v>1000</v>
      </c>
      <c r="L24" s="19">
        <v>0</v>
      </c>
      <c r="M24" s="19">
        <f>K24+L24</f>
        <v>1000</v>
      </c>
    </row>
    <row r="25" spans="1:15" s="10" customFormat="1" ht="12" customHeight="1" x14ac:dyDescent="0.2">
      <c r="A25" s="17">
        <v>4</v>
      </c>
      <c r="B25" s="17"/>
      <c r="C25" s="26"/>
      <c r="D25" s="81"/>
      <c r="E25" s="122" t="s">
        <v>89</v>
      </c>
      <c r="F25" s="122"/>
      <c r="G25" s="122"/>
      <c r="H25" s="122"/>
      <c r="I25" s="122"/>
      <c r="J25" s="17"/>
      <c r="K25" s="21">
        <v>0</v>
      </c>
      <c r="L25" s="21">
        <v>4500</v>
      </c>
      <c r="M25" s="21">
        <v>4500</v>
      </c>
    </row>
    <row r="26" spans="1:15" s="10" customFormat="1" ht="12" customHeight="1" x14ac:dyDescent="0.2">
      <c r="A26" s="10">
        <v>42</v>
      </c>
      <c r="C26" s="14"/>
      <c r="D26" s="81"/>
      <c r="E26" s="14" t="s">
        <v>90</v>
      </c>
      <c r="F26" s="14"/>
      <c r="G26" s="14"/>
      <c r="H26" s="14"/>
      <c r="I26" s="14"/>
      <c r="K26" s="19">
        <v>0</v>
      </c>
      <c r="L26" s="19">
        <v>4500</v>
      </c>
      <c r="M26" s="19">
        <v>4500</v>
      </c>
    </row>
    <row r="27" spans="1:15" s="10" customFormat="1" ht="25.9" customHeight="1" x14ac:dyDescent="0.2">
      <c r="C27" s="14"/>
      <c r="D27" s="81"/>
      <c r="E27" s="14"/>
      <c r="F27" s="14"/>
      <c r="G27" s="14"/>
      <c r="H27" s="14"/>
      <c r="I27" s="14"/>
      <c r="K27" s="19"/>
      <c r="L27" s="19"/>
      <c r="M27" s="19"/>
    </row>
    <row r="28" spans="1:15" s="10" customFormat="1" ht="12.75" customHeight="1" x14ac:dyDescent="0.2">
      <c r="A28" s="142" t="s">
        <v>79</v>
      </c>
      <c r="B28" s="143"/>
      <c r="C28" s="143"/>
      <c r="D28" s="143"/>
      <c r="E28" s="143"/>
      <c r="F28" s="143"/>
      <c r="G28" s="143"/>
      <c r="H28" s="143"/>
      <c r="I28" s="143"/>
      <c r="J28" s="58"/>
      <c r="K28"/>
      <c r="L28"/>
      <c r="M28"/>
      <c r="N28"/>
      <c r="O28"/>
    </row>
    <row r="29" spans="1:15" s="10" customFormat="1" ht="12.75" customHeight="1" x14ac:dyDescent="0.2">
      <c r="A29" s="5"/>
      <c r="B29" s="5"/>
      <c r="C29" s="5"/>
      <c r="D29" s="129"/>
      <c r="E29" s="129"/>
      <c r="F29" s="129"/>
      <c r="G29" s="129"/>
      <c r="H29" s="129"/>
      <c r="I29" s="5"/>
      <c r="J29" s="5"/>
      <c r="K29" s="5"/>
      <c r="L29" s="5"/>
      <c r="M29" s="5"/>
      <c r="N29" s="5"/>
      <c r="O29" s="5"/>
    </row>
    <row r="30" spans="1:15" s="1" customFormat="1" ht="12.75" customHeight="1" x14ac:dyDescent="0.2">
      <c r="A30" s="60">
        <v>9</v>
      </c>
      <c r="B30" s="59"/>
      <c r="C30" s="59"/>
      <c r="D30" s="130" t="s">
        <v>15</v>
      </c>
      <c r="E30" s="130"/>
      <c r="F30" s="130"/>
      <c r="G30" s="130"/>
      <c r="H30" s="130"/>
      <c r="I30" s="5"/>
      <c r="J30" s="62"/>
      <c r="K30" s="66">
        <v>0</v>
      </c>
      <c r="L30" s="66">
        <f>SUM(L32)</f>
        <v>10963.69</v>
      </c>
      <c r="M30" s="66">
        <f>SUM(M32)</f>
        <v>10963.69</v>
      </c>
      <c r="N30" s="80"/>
      <c r="O30" s="80"/>
    </row>
    <row r="31" spans="1:15" s="1" customFormat="1" ht="2.4500000000000002" customHeight="1" x14ac:dyDescent="0.2">
      <c r="A31" s="60"/>
      <c r="B31" s="59"/>
      <c r="C31" s="59"/>
      <c r="D31" s="130"/>
      <c r="E31" s="130"/>
      <c r="F31" s="130"/>
      <c r="G31" s="130"/>
      <c r="H31" s="130"/>
      <c r="I31" s="5"/>
      <c r="J31" s="62"/>
      <c r="K31" s="66"/>
      <c r="L31" s="66"/>
      <c r="M31" s="66"/>
      <c r="N31" s="62"/>
      <c r="O31" s="62"/>
    </row>
    <row r="32" spans="1:15" s="1" customFormat="1" ht="12.75" customHeight="1" x14ac:dyDescent="0.2">
      <c r="A32" s="5">
        <v>92</v>
      </c>
      <c r="B32" s="5"/>
      <c r="C32" s="5"/>
      <c r="D32" s="129" t="s">
        <v>16</v>
      </c>
      <c r="E32" s="129"/>
      <c r="F32" s="129"/>
      <c r="G32" s="129"/>
      <c r="H32" s="129"/>
      <c r="I32" s="5"/>
      <c r="J32" s="70"/>
      <c r="K32" s="22">
        <v>0</v>
      </c>
      <c r="L32" s="22">
        <f>L34+L35</f>
        <v>10963.69</v>
      </c>
      <c r="M32" s="22">
        <f>M34+M35</f>
        <v>10963.69</v>
      </c>
      <c r="N32" s="80"/>
      <c r="O32" s="80"/>
    </row>
    <row r="33" spans="1:15" s="1" customFormat="1" ht="4.1500000000000004" customHeight="1" x14ac:dyDescent="0.2">
      <c r="A33" s="5"/>
      <c r="B33" s="5"/>
      <c r="C33" s="5"/>
      <c r="D33" s="129"/>
      <c r="E33" s="129"/>
      <c r="F33" s="129"/>
      <c r="G33" s="129"/>
      <c r="H33" s="129"/>
      <c r="I33" s="5"/>
      <c r="J33" s="70"/>
      <c r="K33" s="22"/>
      <c r="L33" s="22"/>
      <c r="M33" s="10"/>
      <c r="N33" s="70"/>
      <c r="O33" s="70"/>
    </row>
    <row r="34" spans="1:15" s="1" customFormat="1" ht="12.75" customHeight="1" x14ac:dyDescent="0.2">
      <c r="A34" s="5"/>
      <c r="B34" s="5">
        <v>922</v>
      </c>
      <c r="C34" s="5"/>
      <c r="D34" s="82">
        <v>43</v>
      </c>
      <c r="E34" s="129" t="s">
        <v>80</v>
      </c>
      <c r="F34" s="129"/>
      <c r="G34" s="129"/>
      <c r="H34" s="129"/>
      <c r="I34" s="129"/>
      <c r="J34" s="70"/>
      <c r="K34" s="22">
        <v>0</v>
      </c>
      <c r="L34" s="22">
        <v>9535.09</v>
      </c>
      <c r="M34" s="33">
        <f>K34+L34</f>
        <v>9535.09</v>
      </c>
      <c r="N34" s="80"/>
      <c r="O34" s="80"/>
    </row>
    <row r="35" spans="1:15" s="1" customFormat="1" ht="12.75" customHeight="1" x14ac:dyDescent="0.2">
      <c r="A35" s="5"/>
      <c r="B35" s="5"/>
      <c r="C35" s="5"/>
      <c r="D35" s="82">
        <v>52</v>
      </c>
      <c r="E35" s="69"/>
      <c r="F35" s="69"/>
      <c r="G35" s="69"/>
      <c r="H35" s="69"/>
      <c r="I35" s="69"/>
      <c r="J35" s="70"/>
      <c r="K35" s="22">
        <v>0</v>
      </c>
      <c r="L35" s="22">
        <v>1428.6</v>
      </c>
      <c r="M35" s="33">
        <v>1428.6</v>
      </c>
      <c r="N35" s="80"/>
      <c r="O35" s="80"/>
    </row>
    <row r="36" spans="1:15" s="1" customFormat="1" ht="12.75" customHeight="1" x14ac:dyDescent="0.2">
      <c r="A36" s="5"/>
      <c r="B36" s="5"/>
      <c r="C36" s="5"/>
      <c r="D36" s="129"/>
      <c r="E36" s="129"/>
      <c r="F36" s="129"/>
      <c r="G36" s="129"/>
      <c r="H36" s="129"/>
      <c r="I36" s="5"/>
      <c r="J36" s="70"/>
      <c r="K36" s="70"/>
      <c r="L36" s="70"/>
      <c r="M36"/>
      <c r="N36" s="70"/>
      <c r="O36" s="70"/>
    </row>
    <row r="37" spans="1:15" s="10" customFormat="1" ht="137.44999999999999" customHeight="1" x14ac:dyDescent="0.2">
      <c r="C37" s="14"/>
      <c r="D37" s="81"/>
      <c r="E37" s="14"/>
      <c r="F37" s="14"/>
      <c r="G37" s="14"/>
      <c r="H37" s="14"/>
      <c r="I37" s="14"/>
      <c r="K37" s="19"/>
      <c r="L37" s="19"/>
      <c r="M37" s="19"/>
    </row>
    <row r="38" spans="1:15" s="10" customFormat="1" ht="13.9" customHeight="1" x14ac:dyDescent="0.2">
      <c r="A38" s="2" t="s">
        <v>73</v>
      </c>
      <c r="B38" s="1"/>
      <c r="C38" s="59"/>
      <c r="D38" s="81"/>
      <c r="E38" s="14"/>
      <c r="F38" s="14"/>
      <c r="G38" s="14"/>
      <c r="H38" s="14"/>
      <c r="I38" s="14"/>
      <c r="K38" s="19"/>
      <c r="L38" s="19"/>
      <c r="M38" s="19"/>
    </row>
    <row r="39" spans="1:15" ht="12.75" customHeight="1" x14ac:dyDescent="0.2">
      <c r="A39" s="128" t="s">
        <v>17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</row>
    <row r="40" spans="1:15" ht="6.75" customHeight="1" x14ac:dyDescent="0.2">
      <c r="A40" s="5"/>
      <c r="B40" s="5"/>
      <c r="C40" s="5"/>
      <c r="D40" s="60"/>
      <c r="E40" s="69"/>
      <c r="F40" s="69"/>
      <c r="G40" s="69"/>
      <c r="H40" s="69"/>
      <c r="I40" s="69"/>
      <c r="J40" s="5"/>
      <c r="K40" s="70"/>
      <c r="L40" s="70"/>
      <c r="M40" s="70"/>
    </row>
    <row r="41" spans="1:15" s="11" customFormat="1" ht="12.75" customHeight="1" x14ac:dyDescent="0.2">
      <c r="A41" s="129" t="s">
        <v>83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</row>
    <row r="42" spans="1:15" ht="9" customHeight="1" x14ac:dyDescent="0.2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</row>
    <row r="43" spans="1:15" ht="24" customHeight="1" x14ac:dyDescent="0.2">
      <c r="A43" s="83" t="s">
        <v>4</v>
      </c>
      <c r="B43" s="83"/>
      <c r="C43" s="83"/>
      <c r="D43" s="84" t="s">
        <v>18</v>
      </c>
      <c r="E43" s="121" t="s">
        <v>6</v>
      </c>
      <c r="F43" s="121"/>
      <c r="G43" s="121"/>
      <c r="H43" s="121"/>
      <c r="I43" s="121"/>
      <c r="J43" s="74"/>
      <c r="K43" s="75" t="s">
        <v>84</v>
      </c>
      <c r="L43" s="75" t="s">
        <v>71</v>
      </c>
      <c r="M43" s="75" t="s">
        <v>87</v>
      </c>
    </row>
    <row r="44" spans="1:15" ht="10.5" customHeight="1" x14ac:dyDescent="0.2">
      <c r="A44" s="4"/>
      <c r="B44" s="5"/>
      <c r="C44" s="5"/>
      <c r="D44" s="60"/>
      <c r="E44" s="5"/>
      <c r="F44" s="5"/>
      <c r="G44" s="5"/>
      <c r="H44" s="5"/>
      <c r="I44" s="5"/>
      <c r="J44" s="5"/>
      <c r="K44" s="85"/>
      <c r="L44" s="85"/>
      <c r="M44" s="85"/>
    </row>
    <row r="45" spans="1:15" s="1" customFormat="1" ht="12.75" customHeight="1" x14ac:dyDescent="0.2">
      <c r="A45" s="5"/>
      <c r="B45" s="5"/>
      <c r="C45" s="123" t="s">
        <v>19</v>
      </c>
      <c r="D45" s="123"/>
      <c r="E45" s="124"/>
      <c r="F45" s="124"/>
      <c r="G45" s="124"/>
      <c r="H45" s="124"/>
      <c r="I45" s="124"/>
      <c r="J45" s="4"/>
      <c r="K45" s="62">
        <f>K47</f>
        <v>297500</v>
      </c>
      <c r="L45" s="62">
        <f>L47</f>
        <v>10963.689999999999</v>
      </c>
      <c r="M45" s="62">
        <f>M47</f>
        <v>308463.69</v>
      </c>
    </row>
    <row r="46" spans="1:15" s="1" customFormat="1" ht="9" customHeight="1" x14ac:dyDescent="0.2">
      <c r="A46" s="5"/>
      <c r="B46" s="4"/>
      <c r="C46" s="5"/>
      <c r="D46" s="60"/>
      <c r="E46" s="5"/>
      <c r="F46" s="5"/>
      <c r="G46" s="5"/>
      <c r="H46" s="5"/>
      <c r="I46" s="5"/>
      <c r="J46" s="5"/>
      <c r="K46" s="70"/>
      <c r="L46" s="70"/>
      <c r="M46" s="70"/>
    </row>
    <row r="47" spans="1:15" s="1" customFormat="1" ht="12.75" customHeight="1" x14ac:dyDescent="0.2">
      <c r="A47" s="5"/>
      <c r="B47" s="130" t="s">
        <v>20</v>
      </c>
      <c r="C47" s="130"/>
      <c r="D47" s="130"/>
      <c r="E47" s="130"/>
      <c r="F47" s="130"/>
      <c r="G47" s="130"/>
      <c r="H47" s="130"/>
      <c r="I47" s="130"/>
      <c r="J47" s="5"/>
      <c r="K47" s="62">
        <f>SUM(K49)</f>
        <v>297500</v>
      </c>
      <c r="L47" s="62">
        <f>SUM(L49)</f>
        <v>10963.689999999999</v>
      </c>
      <c r="M47" s="62">
        <f>SUM(M49)</f>
        <v>308463.69</v>
      </c>
    </row>
    <row r="48" spans="1:15" ht="12.75" customHeight="1" x14ac:dyDescent="0.2">
      <c r="A48" s="86"/>
      <c r="B48" s="87"/>
      <c r="C48" s="87"/>
      <c r="D48" s="71"/>
      <c r="E48" s="87"/>
      <c r="F48" s="87"/>
      <c r="G48" s="87"/>
      <c r="H48" s="87"/>
      <c r="I48" s="87"/>
      <c r="J48" s="86"/>
      <c r="K48" s="88"/>
      <c r="L48" s="88"/>
      <c r="M48" s="88"/>
    </row>
    <row r="49" spans="1:16" s="10" customFormat="1" ht="12.75" customHeight="1" x14ac:dyDescent="0.2">
      <c r="A49" s="89"/>
      <c r="B49" s="136" t="s">
        <v>21</v>
      </c>
      <c r="C49" s="137"/>
      <c r="D49" s="15"/>
      <c r="E49" s="131" t="s">
        <v>22</v>
      </c>
      <c r="F49" s="127"/>
      <c r="G49" s="127"/>
      <c r="H49" s="127"/>
      <c r="I49" s="127"/>
      <c r="J49" s="63"/>
      <c r="K49" s="66">
        <f>SUM(K51)</f>
        <v>297500</v>
      </c>
      <c r="L49" s="66">
        <f>SUM(L51)</f>
        <v>10963.689999999999</v>
      </c>
      <c r="M49" s="66">
        <f>SUM(M51)</f>
        <v>308463.69</v>
      </c>
    </row>
    <row r="50" spans="1:16" s="10" customFormat="1" ht="12.75" customHeight="1" x14ac:dyDescent="0.2">
      <c r="A50" s="11"/>
      <c r="B50" s="132"/>
      <c r="C50" s="122"/>
      <c r="D50" s="26"/>
      <c r="E50" s="125"/>
      <c r="F50" s="125"/>
      <c r="G50" s="125"/>
      <c r="H50" s="125"/>
      <c r="I50" s="125"/>
      <c r="J50" s="11"/>
      <c r="K50" s="22"/>
      <c r="L50" s="22"/>
      <c r="M50" s="22"/>
    </row>
    <row r="51" spans="1:16" s="10" customFormat="1" ht="12.75" customHeight="1" x14ac:dyDescent="0.2">
      <c r="A51" s="11"/>
      <c r="B51" s="134" t="s">
        <v>23</v>
      </c>
      <c r="C51" s="135"/>
      <c r="D51" s="90"/>
      <c r="E51" s="91" t="s">
        <v>24</v>
      </c>
      <c r="F51" s="126" t="s">
        <v>25</v>
      </c>
      <c r="G51" s="127"/>
      <c r="H51" s="127"/>
      <c r="I51" s="127"/>
      <c r="J51" s="89"/>
      <c r="K51" s="92">
        <f>K52</f>
        <v>297500</v>
      </c>
      <c r="L51" s="92">
        <f>L52</f>
        <v>10963.689999999999</v>
      </c>
      <c r="M51" s="92">
        <f>M52</f>
        <v>308463.69</v>
      </c>
    </row>
    <row r="52" spans="1:16" s="10" customFormat="1" ht="12.75" customHeight="1" x14ac:dyDescent="0.2">
      <c r="A52" s="11"/>
      <c r="B52" s="132" t="s">
        <v>26</v>
      </c>
      <c r="C52" s="122"/>
      <c r="D52" s="26"/>
      <c r="E52" s="93" t="s">
        <v>27</v>
      </c>
      <c r="F52" s="133" t="s">
        <v>28</v>
      </c>
      <c r="G52" s="127"/>
      <c r="H52" s="127"/>
      <c r="I52" s="127"/>
      <c r="J52" s="11"/>
      <c r="K52" s="22">
        <f>SUM(K53:K55)</f>
        <v>297500</v>
      </c>
      <c r="L52" s="22">
        <f>SUM(L57:L66)</f>
        <v>10963.689999999999</v>
      </c>
      <c r="M52" s="22">
        <f>K52+L52</f>
        <v>308463.69</v>
      </c>
    </row>
    <row r="53" spans="1:16" s="10" customFormat="1" ht="12.75" customHeight="1" x14ac:dyDescent="0.2">
      <c r="A53" s="11"/>
      <c r="B53" s="63" t="s">
        <v>29</v>
      </c>
      <c r="C53" s="11"/>
      <c r="D53" s="65"/>
      <c r="E53" s="120" t="s">
        <v>30</v>
      </c>
      <c r="F53" s="120"/>
      <c r="G53" s="120"/>
      <c r="H53" s="120"/>
      <c r="I53" s="120"/>
      <c r="K53" s="19">
        <v>216499</v>
      </c>
      <c r="L53" s="19">
        <f>L57+L60</f>
        <v>0</v>
      </c>
      <c r="M53" s="19">
        <f t="shared" ref="M53:M55" si="2">K53+L53</f>
        <v>216499</v>
      </c>
      <c r="P53" s="95"/>
    </row>
    <row r="54" spans="1:16" s="10" customFormat="1" ht="12.75" customHeight="1" x14ac:dyDescent="0.2">
      <c r="A54" s="11"/>
      <c r="B54" s="63"/>
      <c r="C54" s="11"/>
      <c r="D54" s="65"/>
      <c r="E54" s="94" t="s">
        <v>45</v>
      </c>
      <c r="K54" s="19">
        <v>1000</v>
      </c>
      <c r="L54" s="19">
        <f>L62</f>
        <v>20428.599999999999</v>
      </c>
      <c r="M54" s="19">
        <f t="shared" si="2"/>
        <v>21428.6</v>
      </c>
      <c r="P54" s="95"/>
    </row>
    <row r="55" spans="1:16" s="10" customFormat="1" ht="12.75" customHeight="1" x14ac:dyDescent="0.2">
      <c r="A55" s="11"/>
      <c r="B55" s="63"/>
      <c r="C55" s="11"/>
      <c r="D55" s="65"/>
      <c r="E55" s="94" t="s">
        <v>31</v>
      </c>
      <c r="K55" s="19">
        <v>80001</v>
      </c>
      <c r="L55" s="19">
        <f>L58+L61+L64+L65</f>
        <v>-9464.91</v>
      </c>
      <c r="M55" s="19">
        <f t="shared" si="2"/>
        <v>70536.09</v>
      </c>
      <c r="P55" s="95"/>
    </row>
    <row r="56" spans="1:16" s="10" customFormat="1" ht="4.1500000000000004" customHeight="1" x14ac:dyDescent="0.2">
      <c r="A56" s="11"/>
      <c r="B56" s="63"/>
      <c r="C56" s="11"/>
      <c r="D56" s="65"/>
      <c r="E56" s="94"/>
      <c r="K56" s="19"/>
      <c r="L56" s="19"/>
      <c r="M56" s="19"/>
      <c r="P56" s="95"/>
    </row>
    <row r="57" spans="1:16" s="10" customFormat="1" ht="12.75" customHeight="1" x14ac:dyDescent="0.2">
      <c r="A57" s="11">
        <v>31</v>
      </c>
      <c r="B57" s="11" t="s">
        <v>0</v>
      </c>
      <c r="C57" s="11"/>
      <c r="D57" s="31">
        <v>11</v>
      </c>
      <c r="E57" s="138" t="s">
        <v>32</v>
      </c>
      <c r="F57" s="138"/>
      <c r="G57" s="138"/>
      <c r="H57" s="138"/>
      <c r="I57" s="138"/>
      <c r="J57" s="11"/>
      <c r="K57" s="22">
        <v>204499</v>
      </c>
      <c r="L57" s="22">
        <v>0</v>
      </c>
      <c r="M57" s="22">
        <f t="shared" ref="M57:M58" si="3">K57+L57</f>
        <v>204499</v>
      </c>
    </row>
    <row r="58" spans="1:16" s="10" customFormat="1" ht="12" customHeight="1" x14ac:dyDescent="0.2">
      <c r="A58" s="11">
        <v>31</v>
      </c>
      <c r="B58" s="11"/>
      <c r="C58" s="11"/>
      <c r="D58" s="31">
        <v>43</v>
      </c>
      <c r="E58" s="138" t="s">
        <v>32</v>
      </c>
      <c r="F58" s="138"/>
      <c r="G58" s="138"/>
      <c r="H58" s="138"/>
      <c r="I58" s="138"/>
      <c r="J58" s="11"/>
      <c r="K58" s="22">
        <v>15501</v>
      </c>
      <c r="L58" s="22">
        <v>0</v>
      </c>
      <c r="M58" s="22">
        <f t="shared" si="3"/>
        <v>15501</v>
      </c>
    </row>
    <row r="59" spans="1:16" s="10" customFormat="1" ht="5.25" customHeight="1" x14ac:dyDescent="0.2">
      <c r="A59" s="11"/>
      <c r="B59" s="11"/>
      <c r="C59" s="11"/>
      <c r="D59" s="18"/>
      <c r="E59" s="138"/>
      <c r="F59" s="138"/>
      <c r="G59" s="138"/>
      <c r="H59" s="138"/>
      <c r="I59" s="138"/>
      <c r="J59" s="11"/>
      <c r="K59" s="22"/>
      <c r="L59" s="22"/>
      <c r="M59" s="22"/>
    </row>
    <row r="60" spans="1:16" s="10" customFormat="1" ht="12.75" customHeight="1" x14ac:dyDescent="0.2">
      <c r="A60" s="11">
        <v>32</v>
      </c>
      <c r="B60" s="11"/>
      <c r="C60" s="11"/>
      <c r="D60" s="31">
        <v>11</v>
      </c>
      <c r="E60" s="138" t="s">
        <v>33</v>
      </c>
      <c r="F60" s="138"/>
      <c r="G60" s="138"/>
      <c r="H60" s="138"/>
      <c r="I60" s="138"/>
      <c r="J60" s="11"/>
      <c r="K60" s="22">
        <v>12000</v>
      </c>
      <c r="L60" s="22">
        <v>0</v>
      </c>
      <c r="M60" s="22">
        <f t="shared" ref="M60:M65" si="4">K60+L60</f>
        <v>12000</v>
      </c>
    </row>
    <row r="61" spans="1:16" s="10" customFormat="1" ht="10.9" customHeight="1" x14ac:dyDescent="0.2">
      <c r="A61" s="11">
        <v>32</v>
      </c>
      <c r="B61" s="11"/>
      <c r="C61" s="11"/>
      <c r="D61" s="31">
        <v>43</v>
      </c>
      <c r="E61" s="138" t="s">
        <v>33</v>
      </c>
      <c r="F61" s="138"/>
      <c r="G61" s="138"/>
      <c r="H61" s="138"/>
      <c r="I61" s="138"/>
      <c r="J61" s="11"/>
      <c r="K61" s="22">
        <v>63500</v>
      </c>
      <c r="L61" s="22">
        <v>-13964.91</v>
      </c>
      <c r="M61" s="22">
        <f t="shared" si="4"/>
        <v>49535.09</v>
      </c>
    </row>
    <row r="62" spans="1:16" s="10" customFormat="1" ht="12.75" customHeight="1" x14ac:dyDescent="0.2">
      <c r="A62" s="11">
        <v>32</v>
      </c>
      <c r="B62" s="11"/>
      <c r="C62" s="11"/>
      <c r="D62" s="31">
        <v>52</v>
      </c>
      <c r="E62" s="138" t="s">
        <v>33</v>
      </c>
      <c r="F62" s="138"/>
      <c r="G62" s="138"/>
      <c r="H62" s="138"/>
      <c r="I62" s="138"/>
      <c r="J62" s="11"/>
      <c r="K62" s="22">
        <v>1000</v>
      </c>
      <c r="L62" s="22">
        <v>20428.599999999999</v>
      </c>
      <c r="M62" s="22">
        <f t="shared" si="4"/>
        <v>21428.6</v>
      </c>
    </row>
    <row r="63" spans="1:16" s="10" customFormat="1" ht="2.4500000000000002" customHeight="1" x14ac:dyDescent="0.2">
      <c r="A63" s="11"/>
      <c r="B63" s="11"/>
      <c r="C63" s="11"/>
      <c r="D63" s="31"/>
      <c r="E63" s="138"/>
      <c r="F63" s="138"/>
      <c r="G63" s="138"/>
      <c r="H63" s="138"/>
      <c r="I63" s="138"/>
      <c r="J63" s="11"/>
      <c r="K63" s="22"/>
      <c r="L63" s="22"/>
      <c r="M63" s="22">
        <f t="shared" si="4"/>
        <v>0</v>
      </c>
    </row>
    <row r="64" spans="1:16" s="10" customFormat="1" ht="12.75" customHeight="1" x14ac:dyDescent="0.2">
      <c r="A64" s="11">
        <v>34</v>
      </c>
      <c r="B64" s="11"/>
      <c r="C64" s="11"/>
      <c r="D64" s="31">
        <v>43</v>
      </c>
      <c r="E64" s="138" t="s">
        <v>34</v>
      </c>
      <c r="F64" s="138"/>
      <c r="G64" s="138"/>
      <c r="H64" s="138"/>
      <c r="I64" s="138"/>
      <c r="J64" s="11"/>
      <c r="K64" s="22">
        <v>1000</v>
      </c>
      <c r="L64" s="22">
        <v>0</v>
      </c>
      <c r="M64" s="22">
        <f t="shared" si="4"/>
        <v>1000</v>
      </c>
    </row>
    <row r="65" spans="1:13" s="10" customFormat="1" ht="12.75" customHeight="1" x14ac:dyDescent="0.2">
      <c r="A65" s="10">
        <v>42</v>
      </c>
      <c r="D65" s="29">
        <v>43</v>
      </c>
      <c r="E65" s="10" t="s">
        <v>91</v>
      </c>
      <c r="K65" s="33">
        <v>0</v>
      </c>
      <c r="L65" s="33">
        <v>4500</v>
      </c>
      <c r="M65" s="33">
        <f t="shared" si="4"/>
        <v>4500</v>
      </c>
    </row>
    <row r="66" spans="1:13" ht="12.75" customHeight="1" x14ac:dyDescent="0.2">
      <c r="A66" s="96"/>
    </row>
    <row r="122" ht="6" customHeight="1" x14ac:dyDescent="0.2"/>
    <row r="123" ht="12.6" hidden="1" customHeight="1" x14ac:dyDescent="0.2"/>
  </sheetData>
  <mergeCells count="53">
    <mergeCell ref="A1:I1"/>
    <mergeCell ref="E7:I7"/>
    <mergeCell ref="E15:I15"/>
    <mergeCell ref="A3:C3"/>
    <mergeCell ref="D16:I16"/>
    <mergeCell ref="E12:I12"/>
    <mergeCell ref="E9:I9"/>
    <mergeCell ref="E13:I13"/>
    <mergeCell ref="E2:I2"/>
    <mergeCell ref="E5:I5"/>
    <mergeCell ref="E11:I11"/>
    <mergeCell ref="E24:I24"/>
    <mergeCell ref="E34:I34"/>
    <mergeCell ref="A28:I28"/>
    <mergeCell ref="D29:H29"/>
    <mergeCell ref="D30:H30"/>
    <mergeCell ref="E57:I57"/>
    <mergeCell ref="E59:I59"/>
    <mergeCell ref="E58:I58"/>
    <mergeCell ref="A42:L42"/>
    <mergeCell ref="E3:I3"/>
    <mergeCell ref="E22:I22"/>
    <mergeCell ref="E14:I14"/>
    <mergeCell ref="E20:I20"/>
    <mergeCell ref="E18:I18"/>
    <mergeCell ref="E19:I19"/>
    <mergeCell ref="E17:I17"/>
    <mergeCell ref="D31:H31"/>
    <mergeCell ref="D32:H32"/>
    <mergeCell ref="D33:H33"/>
    <mergeCell ref="E21:I21"/>
    <mergeCell ref="E23:I23"/>
    <mergeCell ref="E62:I62"/>
    <mergeCell ref="E64:I64"/>
    <mergeCell ref="E63:I63"/>
    <mergeCell ref="E60:I60"/>
    <mergeCell ref="E61:I61"/>
    <mergeCell ref="E53:I53"/>
    <mergeCell ref="E43:I43"/>
    <mergeCell ref="E25:I25"/>
    <mergeCell ref="C45:I45"/>
    <mergeCell ref="E50:I50"/>
    <mergeCell ref="F51:I51"/>
    <mergeCell ref="A39:M39"/>
    <mergeCell ref="A41:M41"/>
    <mergeCell ref="B47:I47"/>
    <mergeCell ref="E49:I49"/>
    <mergeCell ref="D36:H36"/>
    <mergeCell ref="B50:C50"/>
    <mergeCell ref="B52:C52"/>
    <mergeCell ref="F52:I52"/>
    <mergeCell ref="B51:C51"/>
    <mergeCell ref="B49:C49"/>
  </mergeCells>
  <phoneticPr fontId="0" type="noConversion"/>
  <pageMargins left="0.7" right="0.7" top="0.75" bottom="0.75" header="0.3" footer="0.3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tabSelected="1" zoomScale="140" zoomScaleNormal="140" workbookViewId="0">
      <selection activeCell="A36" sqref="A36:E36"/>
    </sheetView>
  </sheetViews>
  <sheetFormatPr defaultRowHeight="12.75" x14ac:dyDescent="0.2"/>
  <cols>
    <col min="1" max="1" width="1.85546875" customWidth="1"/>
    <col min="2" max="2" width="1.140625" customWidth="1"/>
    <col min="3" max="3" width="1.5703125" customWidth="1"/>
    <col min="9" max="9" width="2.7109375" customWidth="1"/>
    <col min="10" max="10" width="5.28515625" customWidth="1"/>
    <col min="11" max="11" width="0.85546875" customWidth="1"/>
    <col min="12" max="12" width="14.42578125" customWidth="1"/>
    <col min="13" max="13" width="18.140625" customWidth="1"/>
    <col min="14" max="14" width="14.85546875" customWidth="1"/>
  </cols>
  <sheetData>
    <row r="1" spans="1:14" ht="23.25" customHeight="1" x14ac:dyDescent="0.2">
      <c r="A1" s="154" t="s">
        <v>46</v>
      </c>
      <c r="B1" s="155"/>
      <c r="C1" s="155"/>
      <c r="D1" s="155"/>
      <c r="E1" s="155"/>
      <c r="F1" s="155"/>
      <c r="G1" s="155"/>
      <c r="H1" s="155"/>
      <c r="I1" s="155"/>
      <c r="J1" s="155"/>
      <c r="K1" s="108"/>
      <c r="L1" s="108"/>
      <c r="M1" s="108"/>
      <c r="N1" s="108"/>
    </row>
    <row r="2" spans="1:14" ht="6.75" customHeight="1" x14ac:dyDescent="0.2">
      <c r="A2" s="5"/>
      <c r="B2" s="5"/>
      <c r="C2" s="5"/>
      <c r="D2" s="5"/>
      <c r="E2" s="148"/>
      <c r="F2" s="148"/>
      <c r="G2" s="148"/>
      <c r="H2" s="148"/>
      <c r="I2" s="148"/>
      <c r="J2" s="5"/>
      <c r="K2" s="5"/>
      <c r="L2" s="5"/>
      <c r="M2" s="5"/>
      <c r="N2" s="27"/>
    </row>
    <row r="3" spans="1:14" ht="21" customHeight="1" x14ac:dyDescent="0.2">
      <c r="A3" s="156" t="s">
        <v>35</v>
      </c>
      <c r="B3" s="156"/>
      <c r="C3" s="156"/>
      <c r="D3" s="157"/>
      <c r="E3" s="157"/>
      <c r="F3" s="157"/>
      <c r="G3" s="157"/>
      <c r="H3" s="157"/>
      <c r="I3" s="157"/>
      <c r="J3" s="35"/>
      <c r="K3" s="30"/>
      <c r="L3" s="75" t="s">
        <v>84</v>
      </c>
      <c r="M3" s="75" t="s">
        <v>71</v>
      </c>
      <c r="N3" s="75" t="s">
        <v>87</v>
      </c>
    </row>
    <row r="4" spans="1:14" ht="5.25" customHeight="1" x14ac:dyDescent="0.2">
      <c r="A4" s="4"/>
      <c r="B4" s="4"/>
      <c r="C4" s="4"/>
      <c r="D4" s="4"/>
      <c r="E4" s="152"/>
      <c r="F4" s="152"/>
      <c r="G4" s="152"/>
      <c r="H4" s="152"/>
      <c r="I4" s="152"/>
      <c r="J4" s="4"/>
      <c r="K4" s="34"/>
      <c r="L4" s="34"/>
      <c r="M4" s="34"/>
      <c r="N4" s="34"/>
    </row>
    <row r="5" spans="1:14" s="1" customFormat="1" ht="12.75" customHeight="1" x14ac:dyDescent="0.2">
      <c r="A5" s="7"/>
      <c r="B5" s="8"/>
      <c r="C5" s="8"/>
      <c r="D5" s="8"/>
      <c r="E5" s="153" t="s">
        <v>36</v>
      </c>
      <c r="F5" s="153"/>
      <c r="G5" s="153"/>
      <c r="H5" s="153"/>
      <c r="I5" s="153"/>
      <c r="J5" s="9"/>
      <c r="K5" s="23"/>
      <c r="L5" s="23">
        <f t="shared" ref="L5" si="0">L7+L8+L9</f>
        <v>297500</v>
      </c>
      <c r="M5" s="23">
        <f>M7+M8+M9</f>
        <v>0</v>
      </c>
      <c r="N5" s="23">
        <f>N7+N8+N9</f>
        <v>297500</v>
      </c>
    </row>
    <row r="6" spans="1:14" s="10" customFormat="1" ht="7.5" customHeight="1" x14ac:dyDescent="0.2">
      <c r="A6" s="11"/>
      <c r="B6" s="11"/>
      <c r="C6" s="11"/>
      <c r="D6" s="11"/>
      <c r="E6" s="138"/>
      <c r="F6" s="138"/>
      <c r="G6" s="138"/>
      <c r="H6" s="138"/>
      <c r="I6" s="138"/>
      <c r="J6" s="11"/>
      <c r="K6" s="22"/>
      <c r="L6" s="22"/>
      <c r="M6" s="22"/>
      <c r="N6" s="22"/>
    </row>
    <row r="7" spans="1:14" s="17" customFormat="1" ht="12.75" customHeight="1" x14ac:dyDescent="0.2">
      <c r="A7" s="11"/>
      <c r="B7" s="11"/>
      <c r="C7" s="11"/>
      <c r="D7" s="31">
        <v>11</v>
      </c>
      <c r="E7" s="138" t="s">
        <v>37</v>
      </c>
      <c r="F7" s="138"/>
      <c r="G7" s="138"/>
      <c r="H7" s="138"/>
      <c r="I7" s="138"/>
      <c r="J7" s="11"/>
      <c r="K7" s="22"/>
      <c r="L7" s="22">
        <v>216499</v>
      </c>
      <c r="M7" s="22">
        <f>'Opći i posebni dio'!L13+'Opći i posebni dio'!L11</f>
        <v>0</v>
      </c>
      <c r="N7" s="22">
        <v>216499</v>
      </c>
    </row>
    <row r="8" spans="1:14" s="10" customFormat="1" ht="12.75" customHeight="1" x14ac:dyDescent="0.2">
      <c r="A8" s="11"/>
      <c r="B8" s="11"/>
      <c r="C8" s="12"/>
      <c r="D8" s="31">
        <v>43</v>
      </c>
      <c r="E8" s="138" t="s">
        <v>38</v>
      </c>
      <c r="F8" s="138"/>
      <c r="G8" s="138"/>
      <c r="H8" s="138"/>
      <c r="I8" s="138"/>
      <c r="J8" s="11"/>
      <c r="K8" s="22"/>
      <c r="L8" s="22">
        <v>80001</v>
      </c>
      <c r="M8" s="22">
        <f>'Opći i posebni dio'!L12</f>
        <v>-19000</v>
      </c>
      <c r="N8" s="22">
        <v>61001</v>
      </c>
    </row>
    <row r="9" spans="1:14" s="10" customFormat="1" ht="12.75" customHeight="1" x14ac:dyDescent="0.2">
      <c r="A9" s="11"/>
      <c r="B9" s="11"/>
      <c r="C9" s="12"/>
      <c r="D9" s="31">
        <v>52</v>
      </c>
      <c r="E9" s="12" t="s">
        <v>44</v>
      </c>
      <c r="F9" s="12"/>
      <c r="G9" s="12"/>
      <c r="H9" s="12"/>
      <c r="I9" s="12"/>
      <c r="J9" s="11"/>
      <c r="K9" s="22"/>
      <c r="L9" s="22">
        <v>1000</v>
      </c>
      <c r="M9" s="22">
        <v>19000</v>
      </c>
      <c r="N9" s="22">
        <v>20000</v>
      </c>
    </row>
    <row r="10" spans="1:14" s="10" customFormat="1" ht="5.25" customHeight="1" x14ac:dyDescent="0.2">
      <c r="A10" s="11"/>
      <c r="B10" s="11"/>
      <c r="C10" s="12"/>
      <c r="D10" s="11"/>
      <c r="E10" s="138"/>
      <c r="F10" s="138"/>
      <c r="G10" s="138"/>
      <c r="H10" s="138"/>
      <c r="I10" s="138"/>
      <c r="J10" s="11"/>
      <c r="K10" s="22"/>
      <c r="L10" s="22"/>
      <c r="M10" s="22"/>
      <c r="N10" s="22"/>
    </row>
    <row r="11" spans="1:14" s="1" customFormat="1" ht="12.75" customHeight="1" x14ac:dyDescent="0.2">
      <c r="A11" s="13"/>
      <c r="B11" s="13"/>
      <c r="C11" s="13"/>
      <c r="D11" s="13"/>
      <c r="E11" s="158" t="s">
        <v>39</v>
      </c>
      <c r="F11" s="158"/>
      <c r="G11" s="158"/>
      <c r="H11" s="158"/>
      <c r="I11" s="158"/>
      <c r="J11" s="158"/>
      <c r="K11" s="20"/>
      <c r="L11" s="20">
        <f t="shared" ref="L11:N11" si="1">SUM(L13:L15)</f>
        <v>297500</v>
      </c>
      <c r="M11" s="20">
        <f t="shared" si="1"/>
        <v>10963.689999999999</v>
      </c>
      <c r="N11" s="20">
        <f t="shared" si="1"/>
        <v>308463.68999999994</v>
      </c>
    </row>
    <row r="12" spans="1:14" ht="5.25" customHeight="1" x14ac:dyDescent="0.2">
      <c r="A12" s="3"/>
      <c r="B12" s="1"/>
      <c r="C12" s="1"/>
      <c r="D12" s="1"/>
      <c r="E12" s="141"/>
      <c r="F12" s="141"/>
      <c r="G12" s="141"/>
      <c r="H12" s="141"/>
      <c r="I12" s="141"/>
      <c r="J12" s="1"/>
      <c r="K12" s="6"/>
      <c r="L12" s="6"/>
      <c r="M12" s="6"/>
      <c r="N12" s="6"/>
    </row>
    <row r="13" spans="1:14" s="10" customFormat="1" ht="12.75" customHeight="1" x14ac:dyDescent="0.2">
      <c r="C13" s="14"/>
      <c r="D13" s="29">
        <v>11</v>
      </c>
      <c r="E13" s="125" t="s">
        <v>37</v>
      </c>
      <c r="F13" s="125"/>
      <c r="G13" s="125"/>
      <c r="H13" s="125"/>
      <c r="I13" s="125"/>
      <c r="J13" s="125"/>
      <c r="K13" s="33"/>
      <c r="L13" s="33">
        <f>'Opći i posebni dio'!K53</f>
        <v>216499</v>
      </c>
      <c r="M13" s="33">
        <f>'Opći i posebni dio'!L53</f>
        <v>0</v>
      </c>
      <c r="N13" s="33">
        <f>'Opći i posebni dio'!M53</f>
        <v>216499</v>
      </c>
    </row>
    <row r="14" spans="1:14" s="10" customFormat="1" ht="12.75" customHeight="1" x14ac:dyDescent="0.2">
      <c r="C14" s="14"/>
      <c r="D14" s="29">
        <v>43</v>
      </c>
      <c r="E14" s="125" t="s">
        <v>38</v>
      </c>
      <c r="F14" s="125"/>
      <c r="G14" s="125"/>
      <c r="H14" s="125"/>
      <c r="I14" s="125"/>
      <c r="J14" s="125"/>
      <c r="K14" s="19"/>
      <c r="L14" s="19">
        <f>'Opći i posebni dio'!K55</f>
        <v>80001</v>
      </c>
      <c r="M14" s="19">
        <v>-9464.91</v>
      </c>
      <c r="N14" s="19">
        <f>SUM(L14+M14)</f>
        <v>70536.09</v>
      </c>
    </row>
    <row r="15" spans="1:14" s="10" customFormat="1" ht="12.75" customHeight="1" x14ac:dyDescent="0.2">
      <c r="B15" s="15"/>
      <c r="C15" s="14"/>
      <c r="D15" s="29">
        <v>52</v>
      </c>
      <c r="E15" s="125" t="s">
        <v>44</v>
      </c>
      <c r="F15" s="125"/>
      <c r="G15" s="125"/>
      <c r="H15" s="125"/>
      <c r="I15" s="125"/>
      <c r="J15" s="125"/>
      <c r="K15" s="19"/>
      <c r="L15" s="19">
        <f>'Opći i posebni dio'!K54</f>
        <v>1000</v>
      </c>
      <c r="M15" s="19">
        <v>20428.599999999999</v>
      </c>
      <c r="N15" s="19">
        <f>SUM(L15+M15)</f>
        <v>21428.6</v>
      </c>
    </row>
    <row r="16" spans="1:14" s="10" customFormat="1" ht="7.5" customHeight="1" x14ac:dyDescent="0.2">
      <c r="B16" s="15"/>
      <c r="C16" s="14"/>
      <c r="D16" s="29"/>
      <c r="E16" s="14"/>
      <c r="F16" s="14"/>
      <c r="G16" s="14"/>
      <c r="H16" s="14"/>
      <c r="I16" s="14"/>
      <c r="J16" s="14"/>
      <c r="K16" s="19"/>
      <c r="L16" s="19"/>
      <c r="M16" s="19"/>
      <c r="N16" s="19"/>
    </row>
    <row r="17" spans="1:15" s="1" customFormat="1" ht="12.75" customHeight="1" x14ac:dyDescent="0.2">
      <c r="A17" s="13"/>
      <c r="B17" s="13"/>
      <c r="C17" s="13"/>
      <c r="D17" s="13"/>
      <c r="E17" s="158" t="s">
        <v>76</v>
      </c>
      <c r="F17" s="158"/>
      <c r="G17" s="158"/>
      <c r="H17" s="158"/>
      <c r="I17" s="158"/>
      <c r="J17" s="158"/>
      <c r="K17" s="20"/>
      <c r="L17" s="20">
        <f>SUM(L19:L19)</f>
        <v>0</v>
      </c>
      <c r="M17" s="20">
        <f>SUM(M19:M20)</f>
        <v>10963.69</v>
      </c>
      <c r="N17" s="20">
        <f>SUM(N19:N20)</f>
        <v>10963.69</v>
      </c>
    </row>
    <row r="18" spans="1:15" s="10" customFormat="1" ht="3.75" customHeight="1" x14ac:dyDescent="0.2">
      <c r="B18" s="15"/>
      <c r="C18" s="14"/>
      <c r="E18" s="26"/>
      <c r="F18" s="26"/>
      <c r="G18" s="26"/>
      <c r="H18" s="26"/>
      <c r="I18" s="26"/>
      <c r="J18" s="26"/>
      <c r="K18" s="21"/>
      <c r="L18" s="21"/>
      <c r="M18" s="21"/>
      <c r="N18" s="21"/>
    </row>
    <row r="19" spans="1:15" s="10" customFormat="1" ht="12.75" customHeight="1" x14ac:dyDescent="0.2">
      <c r="B19" s="15"/>
      <c r="C19" s="14"/>
      <c r="D19" s="29">
        <v>43</v>
      </c>
      <c r="E19" s="125" t="s">
        <v>50</v>
      </c>
      <c r="F19" s="125"/>
      <c r="G19" s="125"/>
      <c r="H19" s="125"/>
      <c r="I19" s="125"/>
      <c r="J19" s="125"/>
      <c r="K19" s="19"/>
      <c r="L19" s="19">
        <v>0</v>
      </c>
      <c r="M19" s="19">
        <v>9535.09</v>
      </c>
      <c r="N19" s="19">
        <f>'Opći i posebni dio'!M34</f>
        <v>9535.09</v>
      </c>
    </row>
    <row r="20" spans="1:15" s="10" customFormat="1" ht="12.75" customHeight="1" x14ac:dyDescent="0.2">
      <c r="C20" s="14"/>
      <c r="D20" s="29">
        <v>52</v>
      </c>
      <c r="E20" s="125" t="s">
        <v>92</v>
      </c>
      <c r="F20" s="125"/>
      <c r="G20" s="125"/>
      <c r="H20" s="125"/>
      <c r="I20" s="125"/>
      <c r="J20" s="125"/>
      <c r="K20" s="19"/>
      <c r="L20" s="19">
        <v>0</v>
      </c>
      <c r="M20" s="19">
        <v>1428.6</v>
      </c>
      <c r="N20" s="19">
        <v>1428.6</v>
      </c>
    </row>
    <row r="21" spans="1:15" s="10" customFormat="1" ht="28.5" customHeight="1" x14ac:dyDescent="0.2">
      <c r="A21" s="154" t="s">
        <v>47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08"/>
      <c r="L21" s="108"/>
      <c r="M21" s="108"/>
      <c r="N21" s="108"/>
    </row>
    <row r="22" spans="1:15" s="10" customFormat="1" ht="5.25" customHeight="1" x14ac:dyDescent="0.2">
      <c r="C22" s="14"/>
      <c r="D22" s="16"/>
      <c r="E22" s="125"/>
      <c r="F22" s="125"/>
      <c r="G22" s="125"/>
      <c r="H22" s="125"/>
      <c r="I22" s="125"/>
      <c r="J22" s="125"/>
      <c r="K22" s="19"/>
      <c r="L22" s="19"/>
      <c r="M22" s="19"/>
      <c r="N22" s="19"/>
    </row>
    <row r="23" spans="1:15" s="10" customFormat="1" ht="22.9" customHeight="1" x14ac:dyDescent="0.2">
      <c r="A23" s="156" t="s">
        <v>40</v>
      </c>
      <c r="B23" s="156"/>
      <c r="C23" s="156"/>
      <c r="D23" s="157"/>
      <c r="E23" s="157"/>
      <c r="F23" s="157"/>
      <c r="G23" s="157"/>
      <c r="H23" s="157"/>
      <c r="I23" s="157"/>
      <c r="J23" s="24"/>
      <c r="K23" s="28"/>
      <c r="L23" s="75" t="s">
        <v>70</v>
      </c>
      <c r="M23" s="75" t="s">
        <v>71</v>
      </c>
      <c r="N23" s="75" t="s">
        <v>72</v>
      </c>
    </row>
    <row r="24" spans="1:15" s="10" customFormat="1" ht="5.25" customHeight="1" x14ac:dyDescent="0.2">
      <c r="A24" s="4"/>
      <c r="B24" s="4"/>
      <c r="C24" s="4"/>
      <c r="D24" s="4"/>
      <c r="E24" s="152"/>
      <c r="F24" s="152"/>
      <c r="G24" s="152"/>
      <c r="H24" s="152"/>
      <c r="I24" s="152"/>
      <c r="J24" s="4"/>
      <c r="K24" s="34"/>
      <c r="L24" s="34"/>
      <c r="M24" s="34"/>
      <c r="N24" s="34"/>
    </row>
    <row r="25" spans="1:15" s="10" customFormat="1" ht="12.75" customHeight="1" x14ac:dyDescent="0.2">
      <c r="A25" s="7"/>
      <c r="B25" s="8"/>
      <c r="C25" s="8"/>
      <c r="D25" s="8"/>
      <c r="E25" s="153" t="s">
        <v>41</v>
      </c>
      <c r="F25" s="153"/>
      <c r="G25" s="153"/>
      <c r="H25" s="153"/>
      <c r="I25" s="153"/>
      <c r="J25" s="9"/>
      <c r="K25" s="23"/>
      <c r="L25" s="23">
        <f>L27</f>
        <v>297500</v>
      </c>
      <c r="M25" s="23">
        <f>M27</f>
        <v>10963.69</v>
      </c>
      <c r="N25" s="23">
        <f>N27</f>
        <v>308463.69</v>
      </c>
    </row>
    <row r="26" spans="1:15" s="10" customFormat="1" ht="7.5" customHeight="1" x14ac:dyDescent="0.2">
      <c r="A26" s="11"/>
      <c r="B26" s="11"/>
      <c r="C26" s="11"/>
      <c r="D26" s="11"/>
      <c r="E26" s="138"/>
      <c r="F26" s="138"/>
      <c r="G26" s="138"/>
      <c r="H26" s="138"/>
      <c r="I26" s="138"/>
      <c r="J26" s="11"/>
      <c r="K26" s="22"/>
      <c r="L26" s="22"/>
      <c r="M26" s="22"/>
      <c r="N26" s="22"/>
    </row>
    <row r="27" spans="1:15" s="10" customFormat="1" ht="12.75" customHeight="1" x14ac:dyDescent="0.2">
      <c r="A27" s="11"/>
      <c r="B27" s="11"/>
      <c r="C27" s="11"/>
      <c r="D27" s="18" t="s">
        <v>42</v>
      </c>
      <c r="E27" s="138" t="s">
        <v>43</v>
      </c>
      <c r="F27" s="138"/>
      <c r="G27" s="138"/>
      <c r="H27" s="138"/>
      <c r="I27" s="138"/>
      <c r="J27" s="11"/>
      <c r="K27" s="22"/>
      <c r="L27" s="22">
        <v>297500</v>
      </c>
      <c r="M27" s="22">
        <v>10963.69</v>
      </c>
      <c r="N27" s="22">
        <v>308463.69</v>
      </c>
    </row>
    <row r="28" spans="1:15" ht="27.75" customHeight="1" x14ac:dyDescent="0.2"/>
    <row r="29" spans="1:15" x14ac:dyDescent="0.2">
      <c r="A29" s="110" t="s">
        <v>48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50"/>
      <c r="O29" s="150"/>
    </row>
    <row r="30" spans="1:15" ht="5.25" customHeight="1" x14ac:dyDescent="0.2">
      <c r="A30" s="1"/>
      <c r="B30" s="36"/>
      <c r="C30" s="36"/>
      <c r="D30" s="32"/>
      <c r="E30" s="36"/>
      <c r="F30" s="36"/>
      <c r="G30" s="36"/>
      <c r="H30" s="36"/>
      <c r="I30" s="36"/>
      <c r="J30" s="36"/>
      <c r="K30" s="37"/>
      <c r="L30" s="37"/>
      <c r="M30" s="37"/>
    </row>
    <row r="31" spans="1:15" ht="14.25" customHeight="1" x14ac:dyDescent="0.2">
      <c r="A31" s="149" t="s">
        <v>49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08"/>
    </row>
    <row r="32" spans="1:15" ht="7.5" customHeight="1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ht="6" customHeight="1" x14ac:dyDescent="0.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6"/>
      <c r="L33" s="16"/>
      <c r="M33" s="16"/>
    </row>
    <row r="34" spans="1:13" x14ac:dyDescent="0.2">
      <c r="A34" s="127" t="s">
        <v>95</v>
      </c>
      <c r="B34" s="127"/>
      <c r="C34" s="127"/>
      <c r="D34" s="127"/>
      <c r="E34" s="127"/>
      <c r="F34" s="25"/>
      <c r="G34" s="25"/>
      <c r="H34" s="25"/>
      <c r="I34" s="25"/>
      <c r="J34" s="25"/>
      <c r="K34" s="16"/>
      <c r="L34" s="16"/>
      <c r="M34" s="16"/>
    </row>
    <row r="35" spans="1:13" x14ac:dyDescent="0.2">
      <c r="A35" s="127" t="s">
        <v>96</v>
      </c>
      <c r="B35" s="127"/>
      <c r="C35" s="127"/>
      <c r="D35" s="127"/>
      <c r="E35" s="127"/>
      <c r="F35" s="25"/>
      <c r="G35" s="25"/>
      <c r="H35" s="25"/>
      <c r="I35" s="25"/>
      <c r="J35" s="25"/>
      <c r="K35" s="16"/>
      <c r="L35" s="16"/>
      <c r="M35" s="16"/>
    </row>
    <row r="36" spans="1:13" x14ac:dyDescent="0.2">
      <c r="A36" s="127" t="s">
        <v>93</v>
      </c>
      <c r="B36" s="127"/>
      <c r="C36" s="127"/>
      <c r="D36" s="127"/>
      <c r="E36" s="127"/>
      <c r="F36" s="25"/>
      <c r="G36" s="25"/>
      <c r="H36" s="25"/>
      <c r="J36" s="25"/>
      <c r="K36" s="16"/>
      <c r="L36" s="16"/>
      <c r="M36" s="16"/>
    </row>
    <row r="37" spans="1:13" x14ac:dyDescent="0.2">
      <c r="A37" s="25"/>
      <c r="B37" s="25"/>
      <c r="C37" s="25"/>
      <c r="D37" s="25"/>
      <c r="E37" s="25"/>
      <c r="F37" s="25"/>
      <c r="G37" s="25"/>
      <c r="H37" s="25"/>
      <c r="J37" s="25"/>
      <c r="K37" s="16"/>
      <c r="L37" s="16"/>
      <c r="M37" s="14" t="s">
        <v>74</v>
      </c>
    </row>
    <row r="38" spans="1:13" x14ac:dyDescent="0.2">
      <c r="A38" s="25"/>
      <c r="B38" s="25"/>
      <c r="C38" s="25"/>
      <c r="D38" s="25"/>
      <c r="E38" s="25"/>
      <c r="F38" s="25"/>
      <c r="G38" s="25"/>
      <c r="H38" s="25"/>
      <c r="J38" s="25"/>
      <c r="L38" s="16"/>
      <c r="M38" s="29" t="s">
        <v>75</v>
      </c>
    </row>
    <row r="39" spans="1:13" x14ac:dyDescent="0.2">
      <c r="A39" s="25"/>
      <c r="B39" s="25"/>
      <c r="C39" s="25"/>
      <c r="D39" s="25"/>
      <c r="E39" s="25"/>
      <c r="F39" s="25"/>
      <c r="G39" s="25"/>
      <c r="H39" s="25"/>
      <c r="J39" s="25"/>
      <c r="L39" s="16"/>
      <c r="M39" s="16"/>
    </row>
  </sheetData>
  <mergeCells count="30">
    <mergeCell ref="E6:I6"/>
    <mergeCell ref="A1:N1"/>
    <mergeCell ref="E2:I2"/>
    <mergeCell ref="A3:I3"/>
    <mergeCell ref="E4:I4"/>
    <mergeCell ref="E5:I5"/>
    <mergeCell ref="E19:J19"/>
    <mergeCell ref="E15:J15"/>
    <mergeCell ref="E20:J20"/>
    <mergeCell ref="E7:I7"/>
    <mergeCell ref="E8:I8"/>
    <mergeCell ref="E10:I10"/>
    <mergeCell ref="E11:J11"/>
    <mergeCell ref="E12:I12"/>
    <mergeCell ref="E13:J13"/>
    <mergeCell ref="E14:J14"/>
    <mergeCell ref="E17:J17"/>
    <mergeCell ref="E24:I24"/>
    <mergeCell ref="E25:I25"/>
    <mergeCell ref="E26:I26"/>
    <mergeCell ref="E27:I27"/>
    <mergeCell ref="A21:N21"/>
    <mergeCell ref="E22:J22"/>
    <mergeCell ref="A23:I23"/>
    <mergeCell ref="A36:E36"/>
    <mergeCell ref="A31:N31"/>
    <mergeCell ref="A29:O29"/>
    <mergeCell ref="A33:J33"/>
    <mergeCell ref="A34:E34"/>
    <mergeCell ref="A35:E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Sažetak</vt:lpstr>
      <vt:lpstr>Opći i posebni dio</vt:lpstr>
      <vt:lpstr>Funkcije i izvori financiranja</vt:lpstr>
      <vt:lpstr>'Opći i posebni dio'!Podrucje_ispisa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DEVID KOS</cp:lastModifiedBy>
  <cp:revision/>
  <cp:lastPrinted>2025-12-12T10:02:59Z</cp:lastPrinted>
  <dcterms:created xsi:type="dcterms:W3CDTF">2009-11-09T11:33:14Z</dcterms:created>
  <dcterms:modified xsi:type="dcterms:W3CDTF">2025-12-12T10:03:59Z</dcterms:modified>
  <cp:category/>
  <cp:contentStatus/>
</cp:coreProperties>
</file>